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Комнедра\310325 КС 1\"/>
    </mc:Choice>
  </mc:AlternateContent>
  <xr:revisionPtr revIDLastSave="0" documentId="13_ncr:1_{596C3BEA-793F-46E3-95E7-1168918D44F3}" xr6:coauthVersionLast="47" xr6:coauthVersionMax="47" xr10:uidLastSave="{00000000-0000-0000-0000-000000000000}"/>
  <bookViews>
    <workbookView xWindow="-110" yWindow="-110" windowWidth="25820" windowHeight="14020" tabRatio="710" xr2:uid="{00000000-000D-0000-FFFF-FFFF00000000}"/>
  </bookViews>
  <sheets>
    <sheet name="ТЗ" sheetId="4" r:id="rId1"/>
  </sheets>
  <definedNames>
    <definedName name="Constr" localSheetId="0">ТЗ!#REF!</definedName>
    <definedName name="FOT" localSheetId="0">ТЗ!#REF!</definedName>
    <definedName name="Ind" localSheetId="0">ТЗ!#REF!</definedName>
    <definedName name="Obj" localSheetId="0">ТЗ!#REF!</definedName>
    <definedName name="Obosn" localSheetId="0">ТЗ!#REF!</definedName>
    <definedName name="SmPr" localSheetId="0">ТЗ!#REF!</definedName>
    <definedName name="_xlnm.Print_Titles" localSheetId="0">ТЗ!$29:$29</definedName>
    <definedName name="_xlnm.Print_Area" localSheetId="0">ТЗ!$A$1:$E$226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4" l="1"/>
  <c r="D36" i="4"/>
  <c r="D35" i="4"/>
  <c r="E71" i="4" l="1"/>
  <c r="E70" i="4"/>
  <c r="E69" i="4"/>
  <c r="E68" i="4"/>
  <c r="E67" i="4"/>
  <c r="E65" i="4"/>
  <c r="E64" i="4"/>
  <c r="E63" i="4"/>
  <c r="E62" i="4"/>
  <c r="E60" i="4"/>
  <c r="D44" i="4" l="1"/>
  <c r="D43" i="4"/>
  <c r="A33" i="4" l="1"/>
  <c r="D80" i="4"/>
  <c r="A35" i="4" l="1"/>
  <c r="A36" i="4" s="1"/>
  <c r="A37" i="4" s="1"/>
  <c r="A40" i="4" s="1"/>
  <c r="A41" i="4" s="1"/>
  <c r="A42" i="4" s="1"/>
  <c r="A43" i="4" s="1"/>
  <c r="A44" i="4" s="1"/>
  <c r="A46" i="4" s="1"/>
  <c r="D51" i="4"/>
  <c r="A48" i="4" l="1"/>
  <c r="A49" i="4" s="1"/>
  <c r="A50" i="4" l="1"/>
  <c r="A51" i="4" l="1"/>
  <c r="A53" i="4" s="1"/>
  <c r="A54" i="4" s="1"/>
  <c r="A55" i="4" s="1"/>
  <c r="A56" i="4" l="1"/>
  <c r="A57" i="4" s="1"/>
  <c r="A60" i="4" s="1"/>
  <c r="A62" i="4" s="1"/>
  <c r="A63" i="4" s="1"/>
  <c r="A67" i="4" l="1"/>
  <c r="A68" i="4" s="1"/>
  <c r="A64" i="4"/>
  <c r="A65" i="4" s="1"/>
  <c r="A176" i="4" l="1"/>
  <c r="A177" i="4" s="1"/>
  <c r="A178" i="4" s="1"/>
  <c r="A179" i="4" s="1"/>
  <c r="A180" i="4" s="1"/>
  <c r="A69" i="4"/>
  <c r="A70" i="4" s="1"/>
  <c r="A71" i="4" s="1"/>
  <c r="A74" i="4" s="1"/>
  <c r="A76" i="4" s="1"/>
  <c r="A77" i="4" s="1"/>
  <c r="A79" i="4" s="1"/>
  <c r="A80" i="4" s="1"/>
  <c r="A81" i="4" s="1"/>
  <c r="A82" i="4" s="1"/>
  <c r="A83" i="4" s="1"/>
  <c r="A85" i="4" s="1"/>
  <c r="A86" i="4" s="1"/>
  <c r="A87" i="4" s="1"/>
  <c r="A88" i="4" s="1"/>
  <c r="A89" i="4" s="1"/>
  <c r="A90" i="4" s="1"/>
  <c r="A91" i="4" s="1"/>
  <c r="A93" i="4" s="1"/>
  <c r="A94" i="4" s="1"/>
  <c r="A97" i="4" s="1"/>
  <c r="A98" i="4" s="1"/>
  <c r="A99" i="4" s="1"/>
  <c r="A101" i="4" s="1"/>
  <c r="A102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6" i="4" l="1"/>
  <c r="A117" i="4" s="1"/>
  <c r="A118" i="4" s="1"/>
  <c r="A119" i="4" s="1"/>
  <c r="A120" i="4" s="1"/>
  <c r="A121" i="4" s="1"/>
  <c r="A122" i="4" s="1"/>
  <c r="A123" i="4" s="1"/>
  <c r="A125" i="4" s="1"/>
  <c r="A126" i="4" s="1"/>
  <c r="A129" i="4" s="1"/>
  <c r="A130" i="4" s="1"/>
  <c r="A131" i="4" s="1"/>
  <c r="A133" i="4" s="1"/>
  <c r="A134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9" i="4" s="1"/>
  <c r="A150" i="4" s="1"/>
  <c r="A151" i="4" s="1"/>
  <c r="A152" i="4" s="1"/>
  <c r="A153" i="4" s="1"/>
  <c r="A154" i="4" s="1"/>
  <c r="A155" i="4" s="1"/>
  <c r="A156" i="4" s="1"/>
  <c r="A158" i="4" s="1"/>
  <c r="A159" i="4" s="1"/>
  <c r="A162" i="4" s="1"/>
  <c r="A163" i="4" s="1"/>
  <c r="A164" i="4" s="1"/>
  <c r="A165" i="4" s="1"/>
  <c r="A167" i="4" s="1"/>
  <c r="A168" i="4" s="1"/>
  <c r="A169" i="4" s="1"/>
  <c r="A170" i="4" s="1"/>
  <c r="A171" i="4" s="1"/>
  <c r="A173" i="4" s="1"/>
</calcChain>
</file>

<file path=xl/sharedStrings.xml><?xml version="1.0" encoding="utf-8"?>
<sst xmlns="http://schemas.openxmlformats.org/spreadsheetml/2006/main" count="444" uniqueCount="217">
  <si>
    <t>№ пп</t>
  </si>
  <si>
    <t>Наименование</t>
  </si>
  <si>
    <t>Ед. изм.</t>
  </si>
  <si>
    <t>Обоснование</t>
  </si>
  <si>
    <t>1 компл.</t>
  </si>
  <si>
    <t>к договору №_______ от________</t>
  </si>
  <si>
    <t>Согласовано:</t>
  </si>
  <si>
    <t>Информация о ЗАКАЗЧИКЕ работ и сведения необходимые для подготовки предложений.</t>
  </si>
  <si>
    <r>
      <t xml:space="preserve">Заказчик – </t>
    </r>
    <r>
      <rPr>
        <sz val="12"/>
        <rFont val="Times New Roman Cyr"/>
        <charset val="204"/>
      </rPr>
      <t>АО «Комнедра»</t>
    </r>
  </si>
  <si>
    <t>Почтовый адрес:</t>
  </si>
  <si>
    <t>Требования к выполняемым работам, предоставляемым Подрядчиком</t>
  </si>
  <si>
    <t>Наименование работ: Строительно-монтажные работы на объектах АО «Комнедра», стоимость работ определяется на основании сборников базовых цен (ТЕР, ТЕРр, ТЕРм) в Республике Коми, Усинском р-не (VI зона). Гранд-смета.</t>
  </si>
  <si>
    <t>Особые условия:</t>
  </si>
  <si>
    <t xml:space="preserve"> Утверждаю:</t>
  </si>
  <si>
    <t>Техническое задание на участие в тендере по объекту капитального строительства: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</si>
  <si>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</si>
  <si>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Генеральный директор ‑  Денисов Юрий Алексеевич</t>
  </si>
  <si>
    <r>
      <rPr>
        <b/>
        <sz val="12"/>
        <rFont val="Times New Roman"/>
        <family val="1"/>
        <charset val="204"/>
      </rPr>
      <t>Монтаж опор</t>
    </r>
    <r>
      <rPr>
        <sz val="12"/>
        <rFont val="Times New Roman"/>
        <family val="1"/>
        <charset val="204"/>
      </rPr>
      <t xml:space="preserve"> </t>
    </r>
  </si>
  <si>
    <t>м</t>
  </si>
  <si>
    <t>шт</t>
  </si>
  <si>
    <t>169710, Российская Федерация, Республика Коми, г. Усинск, ул. Заводская, д. 5, этаж 3.</t>
  </si>
  <si>
    <t>Объём по проекту</t>
  </si>
  <si>
    <t>Кабельно-проводниковая продукция</t>
  </si>
  <si>
    <t>Железобетонные элементы</t>
  </si>
  <si>
    <t>Монтаж стоек железобетонных вибрированных, ТУ 5863-007-96502166-2016  СВ110-5</t>
  </si>
  <si>
    <t>Стальные конструкции</t>
  </si>
  <si>
    <t>шт./кг</t>
  </si>
  <si>
    <t>Линейная арматура</t>
  </si>
  <si>
    <t>Стандартные изделия</t>
  </si>
  <si>
    <t>Оборудование на напряжение выше 1000 В</t>
  </si>
  <si>
    <t>1/40,0</t>
  </si>
  <si>
    <t>Монтаж заземляющего проводника ЗП1, 3.407.1-143.8.54</t>
  </si>
  <si>
    <t>Монтаж кронштейна РА1</t>
  </si>
  <si>
    <t>1/13,8</t>
  </si>
  <si>
    <t>1/2,0</t>
  </si>
  <si>
    <t>Монтаж кронштейна РА4, 3.407.1-143.8.66</t>
  </si>
  <si>
    <t>1/1,5</t>
  </si>
  <si>
    <t>Монтаж вязки спиральной СВ 70</t>
  </si>
  <si>
    <t>2/2260,0</t>
  </si>
  <si>
    <t>3/3,6</t>
  </si>
  <si>
    <t>2/220,0</t>
  </si>
  <si>
    <t>3/4,5</t>
  </si>
  <si>
    <t>Измерение сопротивления растеканию тока: заземлителя</t>
  </si>
  <si>
    <t>1 измерение</t>
  </si>
  <si>
    <t>Проверка наличия цепи между заземлителями и заземленными элементами</t>
  </si>
  <si>
    <t>Проверка удельного сопротивления грунта</t>
  </si>
  <si>
    <t>шт.</t>
  </si>
  <si>
    <t>Разъединитель трехполюсный напряжением: до 20 кВ</t>
  </si>
  <si>
    <t>Фазировка электрической линии или трансформатора с сетью напряжением: выше 1 кВ</t>
  </si>
  <si>
    <t>Монтаж  разрядника мультикамерного РМК-20-IV-УХЛ1</t>
  </si>
  <si>
    <t>1/0,9</t>
  </si>
  <si>
    <t>Монтаж надставки ТС2, 25.0016-10</t>
  </si>
  <si>
    <t>Монтаж траверс ТМ12, 25.0016-11</t>
  </si>
  <si>
    <t>Монтаж траверс ТМ14, 25.0016-12</t>
  </si>
  <si>
    <t>Монтаж изолятора линейного подвесноого полимерного ЛК-70/20</t>
  </si>
  <si>
    <t>Монтаж ушек однолапчатых У2К-7-16 ГОСТ 2727-77</t>
  </si>
  <si>
    <t>Монтаж плиты анкерной П-3и</t>
  </si>
  <si>
    <t>Монтаж стяжки Г1   3.407.1-143.8.44</t>
  </si>
  <si>
    <t>Монтаж колпачков К9  ГОСТ 1232-2017</t>
  </si>
  <si>
    <t>12/0,24</t>
  </si>
  <si>
    <t>Монтаж изолятора  IF27 ГОСТ 1232-2017</t>
  </si>
  <si>
    <t>2/3,8</t>
  </si>
  <si>
    <t>Монтаж кронштейна РА2, 3.407.1-143.8.65</t>
  </si>
  <si>
    <t>Монтаж кронштейна РА5, 3.407.1-143.8.67</t>
  </si>
  <si>
    <t>3/11,7</t>
  </si>
  <si>
    <t xml:space="preserve">"ВЛ 10 кВ на кустовую площадку №6 Мастерьельского месторождения нефти ". </t>
  </si>
  <si>
    <t>Силовое оборудование</t>
  </si>
  <si>
    <t xml:space="preserve"> шт./тн</t>
  </si>
  <si>
    <t>1</t>
  </si>
  <si>
    <t>Сметы должны бать составлены на основании актуальной редакции сборников базовых цен Федеральных единичных расценок (ФЕР -2020), в программном комплексе Гранд-смета, с использованием  индексов  ООО "Стройинформресурс" для пересчета в уровень цен первого месяца текущего квартала (1 кв. - январь; 2 кв. - апрель;  3 кв. - июль;  4 кв. - октябрь). для региона нахождения объекта строительства на период проведения тендерных процедур/на период строительства объекта.</t>
  </si>
  <si>
    <t>Стоимость материалов Заказчика в сметные расчеты не включать.</t>
  </si>
  <si>
    <t>Лимитированные затраты (затраты на строительство временных зданий и соотружений, дополнительные затраты при производстве СМР в зимнеее время, затраты на снегоборьбу и др.) определять в процентах от сметной стоимости строительно-монтажных работ без учета стоимости материалов Заказчика</t>
  </si>
  <si>
    <t>Размеры норм лимитироваенных затрат не должны превышать нормативы, предусмотренные Методиками действующей сметно-нормативной базы.</t>
  </si>
  <si>
    <t>Обязательно указывать в сметах удельный  вес инертных материалов (песок, щебень и т.д.)</t>
  </si>
  <si>
    <t>Перид выполнения работ: 10.07.2025 по  10.10.2025г.</t>
  </si>
  <si>
    <t>Организация временных площадок хранения материалов и оборудования силами Подрядчика</t>
  </si>
  <si>
    <t>Мобилизация и демобилизация строительной техники и оборудования силами Подрядчика</t>
  </si>
  <si>
    <t>Организация перевозки вахт, перевозки рабочих силами Подрядчика</t>
  </si>
  <si>
    <t xml:space="preserve">Доставка материалов поставки Подрядчика силами Подрядчика </t>
  </si>
  <si>
    <t>Организация автономных жилых городков (питание, энергообеспечение, поставка ГСМ и т.д.) силами Подрядчика</t>
  </si>
  <si>
    <t>Выполнить строительно-монтажные работы в соответствии с нормативными документами, актами, положениями и правилами, действующими на территории РФ и положениями, регламентами и приказами по АО «Комнедра».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</si>
  <si>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</si>
  <si>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</si>
  <si>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Условия оплаты: отсутствие авансирования; оплата работ производится в срок не  позднее 120(сто двадцать) календарных дней с момента подписания Заказчиком Актов о приемке выполненных работ КС-2, в соответствии с этапами обозначенными в алгоритме выполнения работ, Справки о стоимости выполненных работ и затрат КС-3 и представления Подрядчиком счета-фактуры.</t>
  </si>
  <si>
    <t>Стоимость поставки материалов Подрядчика согласуется до начала работ.</t>
  </si>
  <si>
    <t>Монтаж шкафа распределительного ВУП-6.54.6 500x400x220</t>
  </si>
  <si>
    <t>1/3,5</t>
  </si>
  <si>
    <t xml:space="preserve">Обоснование: Строительство ВЛ 10 кВ на кустовую площадку №6 Мастерьельского месторождения нефти.                                                                                                                            </t>
  </si>
  <si>
    <r>
      <t xml:space="preserve">Месторождение: </t>
    </r>
    <r>
      <rPr>
        <sz val="12"/>
        <rFont val="Times New Roman"/>
        <family val="1"/>
        <charset val="204"/>
      </rPr>
      <t>Мастерьельское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месторождение нефти</t>
    </r>
  </si>
  <si>
    <r>
      <rPr>
        <b/>
        <sz val="12"/>
        <rFont val="Times New Roman"/>
        <family val="1"/>
        <charset val="204"/>
      </rPr>
      <t>Протяженность дорог от  г. Усинска до объекта</t>
    </r>
    <r>
      <rPr>
        <sz val="12"/>
        <rFont val="Times New Roman"/>
        <family val="1"/>
        <charset val="204"/>
      </rPr>
      <t>:   грунтовая дорога - 12 км; асфальтированная дорога  - 4 км.</t>
    </r>
  </si>
  <si>
    <t>Погрузочно-разгрузочные работы, транспортировка материалов и оборудования поставки Заказчика с временной приобъектной базы Заказчика в г.Усинск Республики Коми . Расстояние транспортировки материалов поставки Заказчика составляет 18  км. (существующая дорога с асфальтобетонным покрытием - 6 км, грунтованная отщебневанная -12 км).</t>
  </si>
  <si>
    <t>Монтаж КТПК-Т-В/К-400/10/0,4кВ серии «Киоск» наружной
установки</t>
  </si>
  <si>
    <t>Монтаж стоек железобетонных вибрированных, ТУ 5863-007-96502166-2016  СВ110-3,5</t>
  </si>
  <si>
    <t>4/4520,0</t>
  </si>
  <si>
    <t>4/210,0</t>
  </si>
  <si>
    <t>4/92,8</t>
  </si>
  <si>
    <t>4/54,4</t>
  </si>
  <si>
    <t>12/1,56</t>
  </si>
  <si>
    <t>Монтаж зажимов поддерживающих глухих ПГУ-2-2</t>
  </si>
  <si>
    <t>12/9,6</t>
  </si>
  <si>
    <t>Монтаж устроиства защиты УЗД-1-1</t>
  </si>
  <si>
    <t>12/8,52</t>
  </si>
  <si>
    <t>4/14,0</t>
  </si>
  <si>
    <t>Монтаж зажимов ПС-2</t>
  </si>
  <si>
    <t>3/2,7</t>
  </si>
  <si>
    <t>9/990,0</t>
  </si>
  <si>
    <t>9/10170</t>
  </si>
  <si>
    <t>9/52,65</t>
  </si>
  <si>
    <t>Монтаж траверс ТМ67, 27.0002-32</t>
  </si>
  <si>
    <t>Монтаж траверс ТМ68, 27.0002-33</t>
  </si>
  <si>
    <t>3/99,0</t>
  </si>
  <si>
    <t>Монтаж крепления подкоса У52, Л56-97.04.01</t>
  </si>
  <si>
    <t>6/42,0</t>
  </si>
  <si>
    <t>9/0,18</t>
  </si>
  <si>
    <t>18/1,962</t>
  </si>
  <si>
    <t>Монтаж зажимов плашечных CD35</t>
  </si>
  <si>
    <t>9/1,17</t>
  </si>
  <si>
    <t>9/30,6</t>
  </si>
  <si>
    <t>Монтаж зажимов анкерных PAZ 2</t>
  </si>
  <si>
    <t>18/12,6</t>
  </si>
  <si>
    <t>18/21,6</t>
  </si>
  <si>
    <t>Монтаж изолятора подвесноого SML 70/20Г</t>
  </si>
  <si>
    <t>Монтаж соединителя UU 7-16</t>
  </si>
  <si>
    <t>18/7,2</t>
  </si>
  <si>
    <t>Монтаж болтов М20х260, ГОСТ Р ИСО 4014-2013</t>
  </si>
  <si>
    <t>6/7,2</t>
  </si>
  <si>
    <t>Монтаж гаек М20, ГОСТ ISO 4032-2014</t>
  </si>
  <si>
    <t>12/0,756</t>
  </si>
  <si>
    <t>Монтаж привода ПРНЗ-10У1</t>
  </si>
  <si>
    <t>1/3,0</t>
  </si>
  <si>
    <t>Монтаж разъеденителя наружной установки РЛНД1-10/400 У1</t>
  </si>
  <si>
    <t>2/11,7</t>
  </si>
  <si>
    <t>Монтаж  вала привода РА7, 3.407.1-143.8.69</t>
  </si>
  <si>
    <t>2/27,0</t>
  </si>
  <si>
    <t>Монтаж траверс ТМ65, 27.0002-30</t>
  </si>
  <si>
    <t>1/18,8</t>
  </si>
  <si>
    <t>1/7,0</t>
  </si>
  <si>
    <t>Монтаж хомутов Х7, 3.407.1-143.8.68</t>
  </si>
  <si>
    <t>3/2,1</t>
  </si>
  <si>
    <t>Монтаж хомутов Х8,  3.407.1-143.8.49</t>
  </si>
  <si>
    <t>1/0,8</t>
  </si>
  <si>
    <t>Монтаж зажимов аппаратных А2А-95</t>
  </si>
  <si>
    <t>6/1,248</t>
  </si>
  <si>
    <t>2/0,04</t>
  </si>
  <si>
    <t>3/0,327</t>
  </si>
  <si>
    <t>3/0,39</t>
  </si>
  <si>
    <t>2/6,8</t>
  </si>
  <si>
    <t>6/4,2</t>
  </si>
  <si>
    <t>6/2,4</t>
  </si>
  <si>
    <t>2/1,42</t>
  </si>
  <si>
    <t>3/0,189</t>
  </si>
  <si>
    <t>Монтаж траверс ТМ66, 27.0002-30</t>
  </si>
  <si>
    <t>1/6,7</t>
  </si>
  <si>
    <t>5/0,1</t>
  </si>
  <si>
    <t>10/1,09</t>
  </si>
  <si>
    <t>5/17,0</t>
  </si>
  <si>
    <t>3/1,2</t>
  </si>
  <si>
    <t>УОП в составе:</t>
  </si>
  <si>
    <t>Монтаж траверс ТМ73, 27.0002-38</t>
  </si>
  <si>
    <t>Монтаж траверс ТМ74, 27.0002-39</t>
  </si>
  <si>
    <t>1/9,85</t>
  </si>
  <si>
    <t>1/13,0</t>
  </si>
  <si>
    <t>Монтаж хомутов Х51, 27.0002-42</t>
  </si>
  <si>
    <t>3/0,06</t>
  </si>
  <si>
    <t>6/0,654</t>
  </si>
  <si>
    <t>2/0,26</t>
  </si>
  <si>
    <t>Монтаж зажимов CD 153N+BI</t>
  </si>
  <si>
    <t>3/0,57</t>
  </si>
  <si>
    <t>3/10,2</t>
  </si>
  <si>
    <t xml:space="preserve"> Свайные работы</t>
  </si>
  <si>
    <t>Бурение скважин диаметром 377 мм вращательным (роторным) способом в грунтах и породах группы: 2 (на 2м)</t>
  </si>
  <si>
    <t>Изготовление свай из стальных труб длиной 11,8 м, диаметром: 377мм</t>
  </si>
  <si>
    <t>Погружение дизель-молотом копровой установки на базе трактора в заранее пробуренные лидерные скважины свай из стальных труб длиной 11,8 м диаметром: 377 мм</t>
  </si>
  <si>
    <t>Очистка, обеспыливание, обезжиривание</t>
  </si>
  <si>
    <t>м2</t>
  </si>
  <si>
    <t>Антикоррозийная защита свай Изолэп-mastic 2слоя L= 3 м.</t>
  </si>
  <si>
    <t>Пусконаладочные работы ВЛ</t>
  </si>
  <si>
    <t>Пусконаладочные работы КТП</t>
  </si>
  <si>
    <t>Испытание ОПН 10 кВ</t>
  </si>
  <si>
    <t>Испытание сбрных шин</t>
  </si>
  <si>
    <t>Испытание трансформаторов тока 10 кв</t>
  </si>
  <si>
    <t>Измерение сопротивления изоляции первичной обмотки</t>
  </si>
  <si>
    <t>Измерение сопротивления изоляции вторичной обмотки</t>
  </si>
  <si>
    <t>Измерение переходного сопративления силового трансформатора</t>
  </si>
  <si>
    <t>Испытание автоматического выключателя 630 А</t>
  </si>
  <si>
    <t>Испытание ТТ 0.4 кВ</t>
  </si>
  <si>
    <t>Измерение петли фазы ноль</t>
  </si>
  <si>
    <t>Испытание автоматического выключателя 400 А</t>
  </si>
  <si>
    <t>Испытание разрядиков РМК</t>
  </si>
  <si>
    <t>Испытание автоматического выключателя 250 А</t>
  </si>
  <si>
    <t>Испытание автоматического выключателя 32 А</t>
  </si>
  <si>
    <t>Испытание автоматического выключателя 16 А</t>
  </si>
  <si>
    <t>Наладка приборов учёта электроэнергии</t>
  </si>
  <si>
    <t xml:space="preserve">Наладка АИИС ТУЭ </t>
  </si>
  <si>
    <t>14/15820,0</t>
  </si>
  <si>
    <t>14/735,0</t>
  </si>
  <si>
    <t>14/324,8</t>
  </si>
  <si>
    <t>14/190,4</t>
  </si>
  <si>
    <t>42/5,46</t>
  </si>
  <si>
    <t>42/0,84</t>
  </si>
  <si>
    <t>42/33,6</t>
  </si>
  <si>
    <t>42/29,82</t>
  </si>
  <si>
    <t>14/49,0</t>
  </si>
  <si>
    <t>Монтажные работы по ВЛ 10 кВ протяжённостью 0,835 км.</t>
  </si>
  <si>
    <t>Монтаж опор промежуточных с одной стойкой  П10-3н (со стойкой СВ110-3,5) в составе:</t>
  </si>
  <si>
    <t>Монтаж опор промежуточных с одной стойкой П10-3н (со стойкой СВ110-5) в составе:</t>
  </si>
  <si>
    <t>Монтаж опор угловых анкерных с одной стойкой и двумя подкосами УА 20-3н  в составе:</t>
  </si>
  <si>
    <t>Монтаж опор анкерных с одной стойкой и одним подкосом А20-3н+АР в составе:</t>
  </si>
  <si>
    <t>Монтаж опор анкерных концевых с одной стойкой и одним подкосом А20-3н+КР в составе:</t>
  </si>
  <si>
    <t xml:space="preserve">Развозка конструкций и материалов опор ВЛ 0,38-10 кВ по трассе: одностоечных ж/б опор. </t>
  </si>
  <si>
    <t xml:space="preserve">Развозка конструкций и материалов опор ВЛ 0,38-10 кВ по трассе: материалов оснастки одностоечных опор </t>
  </si>
  <si>
    <t>1 опора</t>
  </si>
  <si>
    <t xml:space="preserve">Развозка конструкций и материалов опор ВЛ 0,38-10 кВ по трассе: материалов оснастки сложных опор </t>
  </si>
  <si>
    <t>м линии/      м провода</t>
  </si>
  <si>
    <t>835/2710</t>
  </si>
  <si>
    <r>
      <t xml:space="preserve">Монтаж самонесущего изолированного провода СИП-3 1х95 мм2 ГОСТ 31946-2012 на трассу протяжённостью </t>
    </r>
    <r>
      <rPr>
        <b/>
        <sz val="12"/>
        <rFont val="Times New Roman"/>
        <family val="1"/>
        <charset val="204"/>
      </rPr>
      <t>835 м.</t>
    </r>
  </si>
  <si>
    <t xml:space="preserve">                       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</si>
</sst>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charset val="204"/>
    </font>
    <font>
      <b/>
      <sz val="12"/>
      <name val="FreeSetCTT"/>
    </font>
    <font>
      <u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theme="1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36"/>
      <name val="Arial Cyr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name val="NTTimes/Cyrillic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6" fillId="0" borderId="0"/>
    <xf numFmtId="0" fontId="3" fillId="0" borderId="1">
      <alignment horizontal="center"/>
    </xf>
    <xf numFmtId="0" fontId="16" fillId="0" borderId="0">
      <alignment vertical="top"/>
    </xf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6" borderId="11" applyNumberFormat="0" applyAlignment="0" applyProtection="0"/>
    <xf numFmtId="0" fontId="3" fillId="0" borderId="1">
      <alignment horizontal="center"/>
    </xf>
    <xf numFmtId="0" fontId="3" fillId="0" borderId="0">
      <alignment vertical="top"/>
    </xf>
    <xf numFmtId="0" fontId="16" fillId="0" borderId="0"/>
    <xf numFmtId="0" fontId="25" fillId="7" borderId="12" applyNumberFormat="0" applyAlignment="0" applyProtection="0"/>
    <xf numFmtId="0" fontId="26" fillId="7" borderId="1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9" fontId="16" fillId="0" borderId="1">
      <alignment horizontal="center" vertical="top" wrapText="1"/>
    </xf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6" fillId="0" borderId="0"/>
    <xf numFmtId="0" fontId="20" fillId="0" borderId="15" applyNumberFormat="0" applyFill="0" applyAlignment="0" applyProtection="0"/>
    <xf numFmtId="0" fontId="3" fillId="0" borderId="0">
      <alignment horizontal="right" vertical="top" wrapText="1"/>
    </xf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0" fillId="8" borderId="14" applyNumberFormat="0" applyAlignment="0" applyProtection="0"/>
    <xf numFmtId="0" fontId="3" fillId="0" borderId="1">
      <alignment horizontal="center" wrapText="1"/>
    </xf>
    <xf numFmtId="0" fontId="16" fillId="0" borderId="0">
      <alignment vertical="top"/>
    </xf>
    <xf numFmtId="0" fontId="16" fillId="0" borderId="0"/>
    <xf numFmtId="0" fontId="31" fillId="5" borderId="0" applyNumberFormat="0" applyBorder="0" applyAlignment="0" applyProtection="0"/>
    <xf numFmtId="0" fontId="16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1">
      <alignment horizontal="center" wrapText="1"/>
    </xf>
    <xf numFmtId="0" fontId="16" fillId="0" borderId="1">
      <alignment vertical="top" wrapText="1"/>
    </xf>
    <xf numFmtId="0" fontId="32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3" fillId="0" borderId="1">
      <alignment horizontal="center"/>
    </xf>
    <xf numFmtId="0" fontId="16" fillId="0" borderId="0"/>
    <xf numFmtId="0" fontId="3" fillId="0" borderId="1">
      <alignment horizontal="center" wrapText="1"/>
    </xf>
    <xf numFmtId="0" fontId="16" fillId="0" borderId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" fillId="0" borderId="0">
      <alignment horizontal="center"/>
    </xf>
    <xf numFmtId="0" fontId="3" fillId="0" borderId="0">
      <alignment horizontal="left" vertical="top"/>
    </xf>
    <xf numFmtId="0" fontId="36" fillId="3" borderId="0" applyNumberFormat="0" applyBorder="0" applyAlignment="0" applyProtection="0"/>
    <xf numFmtId="0" fontId="16" fillId="0" borderId="0"/>
    <xf numFmtId="0" fontId="3" fillId="0" borderId="0"/>
    <xf numFmtId="0" fontId="37" fillId="0" borderId="0"/>
    <xf numFmtId="0" fontId="16" fillId="0" borderId="0"/>
  </cellStyleXfs>
  <cellXfs count="16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/>
    <xf numFmtId="0" fontId="0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10" fillId="0" borderId="0" xfId="0" applyFont="1" applyFill="1" applyBorder="1" applyAlignment="1"/>
    <xf numFmtId="0" fontId="11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14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0" fillId="0" borderId="0" xfId="0" applyFont="1" applyFill="1" applyAlignment="1">
      <alignment vertical="top"/>
    </xf>
    <xf numFmtId="0" fontId="0" fillId="0" borderId="3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 shrinkToFit="1"/>
    </xf>
    <xf numFmtId="0" fontId="6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9" fillId="0" borderId="0" xfId="0" applyFont="1" applyFill="1" applyAlignment="1"/>
    <xf numFmtId="0" fontId="9" fillId="0" borderId="0" xfId="0" applyFont="1" applyFill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2" borderId="0" xfId="0" applyFont="1" applyFill="1"/>
    <xf numFmtId="0" fontId="6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/>
    <xf numFmtId="0" fontId="6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vertical="top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2" fillId="2" borderId="0" xfId="0" applyNumberFormat="1" applyFont="1" applyFill="1" applyAlignment="1">
      <alignment horizontal="right" vertical="top"/>
    </xf>
    <xf numFmtId="0" fontId="0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center" wrapText="1"/>
    </xf>
    <xf numFmtId="17" fontId="6" fillId="2" borderId="1" xfId="0" applyNumberFormat="1" applyFont="1" applyFill="1" applyBorder="1" applyAlignment="1">
      <alignment horizontal="center" vertical="center"/>
    </xf>
    <xf numFmtId="0" fontId="2" fillId="15" borderId="0" xfId="0" applyFont="1" applyFill="1"/>
    <xf numFmtId="0" fontId="10" fillId="0" borderId="0" xfId="0" applyNumberFormat="1" applyFont="1" applyFill="1" applyBorder="1" applyAlignment="1"/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/>
    <xf numFmtId="0" fontId="6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Alignment="1">
      <alignment horizontal="right" vertical="top"/>
    </xf>
    <xf numFmtId="0" fontId="6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/>
    <xf numFmtId="0" fontId="7" fillId="0" borderId="0" xfId="0" applyNumberFormat="1" applyFont="1" applyFill="1" applyAlignment="1">
      <alignment horizontal="left"/>
    </xf>
    <xf numFmtId="0" fontId="0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right" vertical="top"/>
    </xf>
    <xf numFmtId="0" fontId="6" fillId="2" borderId="1" xfId="0" quotePrefix="1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39" fillId="2" borderId="1" xfId="0" applyNumberFormat="1" applyFont="1" applyFill="1" applyBorder="1" applyAlignment="1">
      <alignment wrapText="1"/>
    </xf>
    <xf numFmtId="49" fontId="19" fillId="2" borderId="7" xfId="0" applyNumberFormat="1" applyFont="1" applyFill="1" applyBorder="1" applyAlignment="1">
      <alignment vertical="center"/>
    </xf>
    <xf numFmtId="49" fontId="19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0" fontId="6" fillId="2" borderId="4" xfId="0" applyFont="1" applyFill="1" applyBorder="1" applyAlignment="1">
      <alignment horizontal="left" vertical="top" wrapText="1"/>
    </xf>
    <xf numFmtId="49" fontId="11" fillId="2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2" borderId="4" xfId="0" applyNumberFormat="1" applyFont="1" applyFill="1" applyBorder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49" fontId="19" fillId="2" borderId="4" xfId="0" applyNumberFormat="1" applyFont="1" applyFill="1" applyBorder="1" applyAlignment="1">
      <alignment horizontal="left" wrapText="1"/>
    </xf>
    <xf numFmtId="49" fontId="19" fillId="2" borderId="5" xfId="0" applyNumberFormat="1" applyFont="1" applyFill="1" applyBorder="1" applyAlignment="1">
      <alignment horizontal="left" wrapText="1"/>
    </xf>
    <xf numFmtId="49" fontId="19" fillId="2" borderId="6" xfId="0" applyNumberFormat="1" applyFont="1" applyFill="1" applyBorder="1" applyAlignment="1">
      <alignment horizontal="left" wrapText="1"/>
    </xf>
    <xf numFmtId="49" fontId="11" fillId="2" borderId="4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left" vertical="center"/>
    </xf>
    <xf numFmtId="49" fontId="19" fillId="2" borderId="5" xfId="0" applyNumberFormat="1" applyFont="1" applyFill="1" applyBorder="1" applyAlignment="1">
      <alignment horizontal="left" vertical="center"/>
    </xf>
    <xf numFmtId="49" fontId="11" fillId="15" borderId="4" xfId="0" applyNumberFormat="1" applyFont="1" applyFill="1" applyBorder="1" applyAlignment="1">
      <alignment horizontal="center" vertical="center"/>
    </xf>
    <xf numFmtId="49" fontId="11" fillId="15" borderId="5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7" fillId="2" borderId="7" xfId="0" applyFont="1" applyFill="1" applyBorder="1" applyAlignment="1">
      <alignment horizontal="left" vertical="top"/>
    </xf>
    <xf numFmtId="49" fontId="11" fillId="2" borderId="4" xfId="0" applyNumberFormat="1" applyFont="1" applyFill="1" applyBorder="1" applyAlignment="1">
      <alignment horizontal="center" vertical="top" wrapText="1"/>
    </xf>
    <xf numFmtId="49" fontId="11" fillId="2" borderId="5" xfId="0" applyNumberFormat="1" applyFont="1" applyFill="1" applyBorder="1" applyAlignment="1">
      <alignment horizontal="center" vertical="top" wrapText="1"/>
    </xf>
    <xf numFmtId="49" fontId="11" fillId="2" borderId="6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right" vertical="center"/>
    </xf>
  </cellXfs>
  <cellStyles count="56">
    <cellStyle name="Акт" xfId="2" xr:uid="{00000000-0005-0000-0000-000000000000}"/>
    <cellStyle name="АктМТСН" xfId="3" xr:uid="{00000000-0005-0000-0000-000001000000}"/>
    <cellStyle name="Акцент1 2" xfId="4" xr:uid="{00000000-0005-0000-0000-000002000000}"/>
    <cellStyle name="Акцент2 2" xfId="5" xr:uid="{00000000-0005-0000-0000-000003000000}"/>
    <cellStyle name="Акцент3 2" xfId="6" xr:uid="{00000000-0005-0000-0000-000004000000}"/>
    <cellStyle name="Акцент4 2" xfId="7" xr:uid="{00000000-0005-0000-0000-000005000000}"/>
    <cellStyle name="Акцент5 2" xfId="8" xr:uid="{00000000-0005-0000-0000-000006000000}"/>
    <cellStyle name="Акцент6 2" xfId="9" xr:uid="{00000000-0005-0000-0000-000007000000}"/>
    <cellStyle name="Ввод  2" xfId="10" xr:uid="{00000000-0005-0000-0000-000008000000}"/>
    <cellStyle name="ВедРесурсов" xfId="11" xr:uid="{00000000-0005-0000-0000-000009000000}"/>
    <cellStyle name="ВедРесурсовАкт" xfId="12" xr:uid="{00000000-0005-0000-0000-00000A000000}"/>
    <cellStyle name="ВОР" xfId="13" xr:uid="{00000000-0005-0000-0000-00000B000000}"/>
    <cellStyle name="Вывод 2" xfId="14" xr:uid="{00000000-0005-0000-0000-00000C000000}"/>
    <cellStyle name="Вычисление 2" xfId="15" xr:uid="{00000000-0005-0000-0000-00000D000000}"/>
    <cellStyle name="Гиперссылка" xfId="16" builtinId="8" customBuiltin="1"/>
    <cellStyle name="Дефектовка" xfId="17" xr:uid="{00000000-0005-0000-0000-00000F000000}"/>
    <cellStyle name="Заголовок 1 2" xfId="18" xr:uid="{00000000-0005-0000-0000-000010000000}"/>
    <cellStyle name="Заголовок 2 2" xfId="19" xr:uid="{00000000-0005-0000-0000-000011000000}"/>
    <cellStyle name="Заголовок 3 2" xfId="20" xr:uid="{00000000-0005-0000-0000-000012000000}"/>
    <cellStyle name="Заголовок 4 2" xfId="21" xr:uid="{00000000-0005-0000-0000-000013000000}"/>
    <cellStyle name="Индексы" xfId="22" xr:uid="{00000000-0005-0000-0000-000014000000}"/>
    <cellStyle name="Итог 2" xfId="23" xr:uid="{00000000-0005-0000-0000-000015000000}"/>
    <cellStyle name="Итоги" xfId="24" xr:uid="{00000000-0005-0000-0000-000016000000}"/>
    <cellStyle name="ИтогоАктБазЦ" xfId="25" xr:uid="{00000000-0005-0000-0000-000017000000}"/>
    <cellStyle name="ИтогоАктБИМ" xfId="26" xr:uid="{00000000-0005-0000-0000-000018000000}"/>
    <cellStyle name="ИтогоАктРесМет" xfId="27" xr:uid="{00000000-0005-0000-0000-000019000000}"/>
    <cellStyle name="ИтогоБазЦ" xfId="28" xr:uid="{00000000-0005-0000-0000-00001A000000}"/>
    <cellStyle name="ИтогоБИМ" xfId="29" xr:uid="{00000000-0005-0000-0000-00001B000000}"/>
    <cellStyle name="ИтогоРесМет" xfId="30" xr:uid="{00000000-0005-0000-0000-00001C000000}"/>
    <cellStyle name="Контрольная ячейка 2" xfId="31" xr:uid="{00000000-0005-0000-0000-00001D000000}"/>
    <cellStyle name="ЛокСмета" xfId="32" xr:uid="{00000000-0005-0000-0000-00001E000000}"/>
    <cellStyle name="ЛокСмМТСН" xfId="33" xr:uid="{00000000-0005-0000-0000-00001F000000}"/>
    <cellStyle name="М29" xfId="34" xr:uid="{00000000-0005-0000-0000-000020000000}"/>
    <cellStyle name="Нейтральный 2" xfId="35" xr:uid="{00000000-0005-0000-0000-000021000000}"/>
    <cellStyle name="ОбСмета" xfId="36" xr:uid="{00000000-0005-0000-0000-000022000000}"/>
    <cellStyle name="Обычный" xfId="0" builtinId="0"/>
    <cellStyle name="Обычный 10" xfId="55" xr:uid="{00000000-0005-0000-0000-000024000000}"/>
    <cellStyle name="Обычный 11 2 2" xfId="54" xr:uid="{00000000-0005-0000-0000-000025000000}"/>
    <cellStyle name="Обычный 2" xfId="1" xr:uid="{00000000-0005-0000-0000-000026000000}"/>
    <cellStyle name="Открывавшаяся гиперссылка" xfId="37" builtinId="9" customBuiltin="1"/>
    <cellStyle name="Параметр" xfId="38" xr:uid="{00000000-0005-0000-0000-000028000000}"/>
    <cellStyle name="ПеременныеСметы" xfId="39" xr:uid="{00000000-0005-0000-0000-000029000000}"/>
    <cellStyle name="ПИР" xfId="40" xr:uid="{00000000-0005-0000-0000-00002A000000}"/>
    <cellStyle name="Плохой 2" xfId="41" xr:uid="{00000000-0005-0000-0000-00002B000000}"/>
    <cellStyle name="Пояснение 2" xfId="42" xr:uid="{00000000-0005-0000-0000-00002C000000}"/>
    <cellStyle name="РесСмета" xfId="43" xr:uid="{00000000-0005-0000-0000-00002D000000}"/>
    <cellStyle name="СводВедРес" xfId="44" xr:uid="{00000000-0005-0000-0000-00002E000000}"/>
    <cellStyle name="СводкаСтоимРаб" xfId="45" xr:uid="{00000000-0005-0000-0000-00002F000000}"/>
    <cellStyle name="СводРасч" xfId="46" xr:uid="{00000000-0005-0000-0000-000030000000}"/>
    <cellStyle name="Связанная ячейка 2" xfId="47" xr:uid="{00000000-0005-0000-0000-000031000000}"/>
    <cellStyle name="Текст предупреждения 2" xfId="48" xr:uid="{00000000-0005-0000-0000-000032000000}"/>
    <cellStyle name="Титул" xfId="49" xr:uid="{00000000-0005-0000-0000-000033000000}"/>
    <cellStyle name="Хвост" xfId="50" xr:uid="{00000000-0005-0000-0000-000034000000}"/>
    <cellStyle name="Хороший 2" xfId="51" xr:uid="{00000000-0005-0000-0000-000035000000}"/>
    <cellStyle name="Ценник" xfId="52" xr:uid="{00000000-0005-0000-0000-000036000000}"/>
    <cellStyle name="Экспертиза" xfId="53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857672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200</xdr:row>
      <xdr:rowOff>0</xdr:rowOff>
    </xdr:from>
    <xdr:to>
      <xdr:col>1</xdr:col>
      <xdr:colOff>523875</xdr:colOff>
      <xdr:row>200</xdr:row>
      <xdr:rowOff>857674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76300" y="17354550"/>
          <a:ext cx="76200" cy="1410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438150</xdr:colOff>
      <xdr:row>220</xdr:row>
      <xdr:rowOff>0</xdr:rowOff>
    </xdr:from>
    <xdr:to>
      <xdr:col>1</xdr:col>
      <xdr:colOff>514350</xdr:colOff>
      <xdr:row>221</xdr:row>
      <xdr:rowOff>38100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6775" y="24193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95672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219</xdr:row>
      <xdr:rowOff>0</xdr:rowOff>
    </xdr:from>
    <xdr:to>
      <xdr:col>1</xdr:col>
      <xdr:colOff>523875</xdr:colOff>
      <xdr:row>223</xdr:row>
      <xdr:rowOff>95674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438150</xdr:colOff>
      <xdr:row>219</xdr:row>
      <xdr:rowOff>0</xdr:rowOff>
    </xdr:from>
    <xdr:to>
      <xdr:col>1</xdr:col>
      <xdr:colOff>514350</xdr:colOff>
      <xdr:row>220</xdr:row>
      <xdr:rowOff>38100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66775" y="535209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9"/>
  <sheetViews>
    <sheetView showGridLines="0" tabSelected="1" view="pageBreakPreview" zoomScaleNormal="100" zoomScaleSheetLayoutView="100" workbookViewId="0">
      <selection activeCell="B4" sqref="B4"/>
    </sheetView>
  </sheetViews>
  <sheetFormatPr defaultColWidth="9.1796875" defaultRowHeight="12.5"/>
  <cols>
    <col min="1" max="1" width="9.26953125" style="3" customWidth="1"/>
    <col min="2" max="2" width="89.26953125" style="4" customWidth="1"/>
    <col min="3" max="3" width="13.7265625" style="5" customWidth="1"/>
    <col min="4" max="4" width="14" style="74" customWidth="1"/>
    <col min="5" max="5" width="19.453125" style="92" customWidth="1"/>
    <col min="6" max="6" width="9.7265625" style="1" customWidth="1"/>
    <col min="7" max="7" width="8.1796875" style="1" customWidth="1"/>
    <col min="8" max="8" width="9.1796875" style="1"/>
    <col min="9" max="9" width="8.7265625" style="1" customWidth="1"/>
    <col min="10" max="10" width="9.26953125" style="1" customWidth="1"/>
    <col min="11" max="16384" width="9.1796875" style="1"/>
  </cols>
  <sheetData>
    <row r="1" spans="1:8" s="12" customFormat="1" ht="18.75" customHeight="1">
      <c r="C1" s="161" t="s">
        <v>216</v>
      </c>
      <c r="D1" s="161"/>
      <c r="E1" s="161"/>
      <c r="F1" s="40"/>
    </row>
    <row r="2" spans="1:8" s="12" customFormat="1" ht="23.25" customHeight="1">
      <c r="C2" s="150" t="s">
        <v>5</v>
      </c>
      <c r="D2" s="150"/>
      <c r="E2" s="150"/>
      <c r="F2" s="27"/>
    </row>
    <row r="3" spans="1:8" s="15" customFormat="1" ht="20.25" customHeight="1">
      <c r="A3" s="14" t="s">
        <v>6</v>
      </c>
      <c r="B3" s="14"/>
      <c r="C3" s="121" t="s">
        <v>13</v>
      </c>
      <c r="D3" s="121"/>
      <c r="E3" s="121"/>
      <c r="F3" s="41"/>
    </row>
    <row r="4" spans="1:8" s="18" customFormat="1" ht="21" customHeight="1">
      <c r="A4" s="16"/>
      <c r="B4" s="16"/>
      <c r="C4" s="120"/>
      <c r="D4" s="120"/>
      <c r="E4" s="120"/>
      <c r="F4" s="17"/>
    </row>
    <row r="5" spans="1:8" s="18" customFormat="1" ht="19.5" customHeight="1">
      <c r="A5" s="16"/>
      <c r="B5" s="16"/>
      <c r="C5" s="120"/>
      <c r="D5" s="120"/>
      <c r="E5" s="120"/>
      <c r="F5" s="17"/>
    </row>
    <row r="6" spans="1:8" s="18" customFormat="1" ht="18" customHeight="1">
      <c r="A6" s="16"/>
      <c r="B6" s="16"/>
      <c r="C6" s="19"/>
      <c r="D6" s="68"/>
      <c r="E6" s="80"/>
      <c r="F6" s="19"/>
    </row>
    <row r="7" spans="1:8" s="18" customFormat="1" ht="17.25" customHeight="1">
      <c r="A7" s="16"/>
      <c r="B7" s="16"/>
      <c r="C7" s="120"/>
      <c r="D7" s="120"/>
      <c r="E7" s="120"/>
      <c r="F7" s="17"/>
    </row>
    <row r="8" spans="1:8" s="18" customFormat="1" ht="15.5">
      <c r="A8" s="16"/>
      <c r="B8" s="16"/>
      <c r="C8" s="120"/>
      <c r="D8" s="120"/>
      <c r="E8" s="120"/>
      <c r="F8" s="17"/>
    </row>
    <row r="9" spans="1:8" s="12" customFormat="1" ht="11.25" customHeight="1">
      <c r="B9" s="20"/>
      <c r="D9" s="69"/>
      <c r="E9" s="81"/>
      <c r="F9" s="13"/>
    </row>
    <row r="10" spans="1:8" s="12" customFormat="1" ht="11.25" customHeight="1">
      <c r="B10" s="20"/>
      <c r="D10" s="69"/>
      <c r="E10" s="81"/>
      <c r="F10" s="13"/>
    </row>
    <row r="11" spans="1:8" s="12" customFormat="1" ht="15.75" customHeight="1">
      <c r="A11" s="147" t="s">
        <v>14</v>
      </c>
      <c r="B11" s="147"/>
      <c r="C11" s="147"/>
      <c r="D11" s="147"/>
      <c r="E11" s="147"/>
      <c r="F11" s="45"/>
    </row>
    <row r="12" spans="1:8" ht="15.75" customHeight="1">
      <c r="A12" s="148" t="s">
        <v>65</v>
      </c>
      <c r="B12" s="148"/>
      <c r="C12" s="148"/>
      <c r="D12" s="148"/>
      <c r="E12" s="148"/>
      <c r="F12" s="2"/>
      <c r="G12" s="2"/>
      <c r="H12" s="2"/>
    </row>
    <row r="13" spans="1:8" ht="15.75" customHeight="1">
      <c r="A13" s="148"/>
      <c r="B13" s="148"/>
      <c r="C13" s="148"/>
      <c r="D13" s="148"/>
      <c r="E13" s="148"/>
      <c r="F13" s="63"/>
      <c r="G13" s="2"/>
      <c r="H13" s="2"/>
    </row>
    <row r="14" spans="1:8" s="12" customFormat="1" ht="20.25" customHeight="1">
      <c r="A14" s="149" t="s">
        <v>7</v>
      </c>
      <c r="B14" s="149"/>
      <c r="C14" s="149"/>
      <c r="D14" s="149"/>
      <c r="E14" s="149"/>
      <c r="F14" s="46"/>
    </row>
    <row r="15" spans="1:8" s="12" customFormat="1" ht="15" customHeight="1">
      <c r="A15" s="21"/>
      <c r="B15" s="21"/>
      <c r="C15" s="22"/>
      <c r="D15" s="70"/>
      <c r="E15" s="82"/>
    </row>
    <row r="16" spans="1:8" s="12" customFormat="1" ht="15.75" customHeight="1">
      <c r="A16" s="145" t="s">
        <v>8</v>
      </c>
      <c r="B16" s="145"/>
      <c r="C16" s="145"/>
      <c r="D16" s="145"/>
      <c r="E16" s="145"/>
      <c r="F16" s="43"/>
    </row>
    <row r="17" spans="1:8" s="12" customFormat="1" ht="15.75" customHeight="1">
      <c r="A17" s="145" t="s">
        <v>16</v>
      </c>
      <c r="B17" s="145"/>
      <c r="C17" s="145"/>
      <c r="D17" s="145"/>
      <c r="E17" s="145"/>
      <c r="F17" s="43"/>
    </row>
    <row r="18" spans="1:8" s="12" customFormat="1" ht="6.75" customHeight="1">
      <c r="A18" s="21"/>
      <c r="B18" s="21"/>
      <c r="C18" s="22"/>
      <c r="D18" s="70"/>
      <c r="E18" s="82"/>
    </row>
    <row r="19" spans="1:8" s="12" customFormat="1" ht="15" customHeight="1">
      <c r="A19" s="145" t="s">
        <v>9</v>
      </c>
      <c r="B19" s="145"/>
      <c r="C19" s="145"/>
      <c r="D19" s="145"/>
      <c r="E19" s="145"/>
      <c r="F19" s="43"/>
    </row>
    <row r="20" spans="1:8" s="12" customFormat="1" ht="17.25" customHeight="1">
      <c r="A20" s="144" t="s">
        <v>20</v>
      </c>
      <c r="B20" s="144"/>
      <c r="C20" s="144"/>
      <c r="D20" s="144"/>
      <c r="E20" s="144"/>
      <c r="F20" s="42"/>
    </row>
    <row r="21" spans="1:8" s="12" customFormat="1" ht="18" customHeight="1">
      <c r="A21" s="145" t="s">
        <v>88</v>
      </c>
      <c r="B21" s="145"/>
      <c r="C21" s="145"/>
      <c r="D21" s="145"/>
      <c r="E21" s="145"/>
      <c r="F21" s="43"/>
    </row>
    <row r="22" spans="1:8" s="12" customFormat="1" ht="16.5" customHeight="1">
      <c r="A22" s="21"/>
      <c r="B22" s="21"/>
      <c r="C22" s="22"/>
      <c r="D22" s="70"/>
      <c r="E22" s="82"/>
    </row>
    <row r="23" spans="1:8" s="12" customFormat="1" ht="18.75" customHeight="1">
      <c r="A23" s="146" t="s">
        <v>10</v>
      </c>
      <c r="B23" s="146"/>
      <c r="C23" s="146"/>
      <c r="D23" s="146"/>
      <c r="E23" s="146"/>
      <c r="F23" s="44"/>
    </row>
    <row r="24" spans="1:8" s="12" customFormat="1" ht="32.25" customHeight="1">
      <c r="A24" s="144" t="s">
        <v>11</v>
      </c>
      <c r="B24" s="144"/>
      <c r="C24" s="144"/>
      <c r="D24" s="144"/>
      <c r="E24" s="144"/>
      <c r="F24" s="42"/>
    </row>
    <row r="25" spans="1:8" s="12" customFormat="1" ht="16.5" customHeight="1">
      <c r="A25" s="144" t="s">
        <v>87</v>
      </c>
      <c r="B25" s="144"/>
      <c r="C25" s="144"/>
      <c r="D25" s="144"/>
      <c r="E25" s="144"/>
      <c r="F25" s="50"/>
    </row>
    <row r="26" spans="1:8" s="12" customFormat="1" ht="7.5" customHeight="1">
      <c r="A26" s="50"/>
      <c r="B26" s="50"/>
      <c r="C26" s="50"/>
      <c r="D26" s="67"/>
      <c r="E26" s="83"/>
      <c r="F26" s="50"/>
    </row>
    <row r="27" spans="1:8" ht="6.75" customHeight="1">
      <c r="A27" s="6"/>
      <c r="B27" s="7"/>
      <c r="C27" s="8"/>
      <c r="D27" s="71"/>
      <c r="E27" s="84"/>
      <c r="F27" s="2"/>
      <c r="G27" s="2"/>
      <c r="H27" s="2"/>
    </row>
    <row r="28" spans="1:8" ht="31">
      <c r="A28" s="9" t="s">
        <v>0</v>
      </c>
      <c r="B28" s="10" t="s">
        <v>1</v>
      </c>
      <c r="C28" s="11" t="s">
        <v>2</v>
      </c>
      <c r="D28" s="61" t="s">
        <v>21</v>
      </c>
      <c r="E28" s="85" t="s">
        <v>3</v>
      </c>
    </row>
    <row r="29" spans="1:8" ht="13">
      <c r="A29" s="47">
        <v>1</v>
      </c>
      <c r="B29" s="48">
        <v>2</v>
      </c>
      <c r="C29" s="48">
        <v>3</v>
      </c>
      <c r="D29" s="72">
        <v>5</v>
      </c>
      <c r="E29" s="86">
        <v>7</v>
      </c>
    </row>
    <row r="30" spans="1:8" s="79" customFormat="1" ht="15">
      <c r="A30" s="141" t="s">
        <v>203</v>
      </c>
      <c r="B30" s="142"/>
      <c r="C30" s="142"/>
      <c r="D30" s="142"/>
      <c r="E30" s="143"/>
    </row>
    <row r="31" spans="1:8" s="79" customFormat="1" ht="15">
      <c r="A31" s="131" t="s">
        <v>66</v>
      </c>
      <c r="B31" s="132"/>
      <c r="C31" s="132"/>
      <c r="D31" s="132"/>
      <c r="E31" s="133"/>
    </row>
    <row r="32" spans="1:8" s="53" customFormat="1" ht="31">
      <c r="A32" s="56">
        <v>1</v>
      </c>
      <c r="B32" s="109" t="s">
        <v>91</v>
      </c>
      <c r="C32" s="66" t="s">
        <v>67</v>
      </c>
      <c r="D32" s="56" t="s">
        <v>86</v>
      </c>
      <c r="E32" s="110"/>
    </row>
    <row r="33" spans="1:7" s="53" customFormat="1" ht="15.5">
      <c r="A33" s="108">
        <f>A32+1</f>
        <v>2</v>
      </c>
      <c r="B33" s="102" t="s">
        <v>85</v>
      </c>
      <c r="C33" s="58" t="s">
        <v>19</v>
      </c>
      <c r="D33" s="58" t="s">
        <v>68</v>
      </c>
      <c r="E33" s="116"/>
    </row>
    <row r="34" spans="1:7" s="53" customFormat="1" ht="15.5">
      <c r="A34" s="136" t="s">
        <v>17</v>
      </c>
      <c r="B34" s="137"/>
      <c r="C34" s="137"/>
      <c r="D34" s="137"/>
      <c r="E34" s="138"/>
    </row>
    <row r="35" spans="1:7" s="53" customFormat="1" ht="15.5">
      <c r="A35" s="56">
        <f>A33+1</f>
        <v>3</v>
      </c>
      <c r="B35" s="54" t="s">
        <v>209</v>
      </c>
      <c r="C35" s="55" t="s">
        <v>211</v>
      </c>
      <c r="D35" s="56">
        <f>4+14+9+2+2</f>
        <v>31</v>
      </c>
      <c r="E35" s="119"/>
    </row>
    <row r="36" spans="1:7" s="53" customFormat="1" ht="31">
      <c r="A36" s="56">
        <f>A35+1</f>
        <v>4</v>
      </c>
      <c r="B36" s="54" t="s">
        <v>210</v>
      </c>
      <c r="C36" s="55" t="s">
        <v>211</v>
      </c>
      <c r="D36" s="56">
        <f>14+4</f>
        <v>18</v>
      </c>
      <c r="E36" s="119"/>
    </row>
    <row r="37" spans="1:7" s="53" customFormat="1" ht="31">
      <c r="A37" s="56">
        <f>A36+1</f>
        <v>5</v>
      </c>
      <c r="B37" s="54" t="s">
        <v>212</v>
      </c>
      <c r="C37" s="55" t="s">
        <v>211</v>
      </c>
      <c r="D37" s="56">
        <f>3+1+1</f>
        <v>5</v>
      </c>
      <c r="E37" s="87"/>
    </row>
    <row r="38" spans="1:7" s="53" customFormat="1" ht="30">
      <c r="A38" s="56"/>
      <c r="B38" s="77" t="s">
        <v>204</v>
      </c>
      <c r="C38" s="66" t="s">
        <v>4</v>
      </c>
      <c r="D38" s="61">
        <v>4</v>
      </c>
      <c r="E38" s="56"/>
    </row>
    <row r="39" spans="1:7" s="49" customFormat="1" ht="15.5">
      <c r="A39" s="139" t="s">
        <v>169</v>
      </c>
      <c r="B39" s="140"/>
      <c r="C39" s="140"/>
      <c r="D39" s="140"/>
      <c r="E39" s="140"/>
      <c r="F39" s="111"/>
      <c r="G39" s="112"/>
    </row>
    <row r="40" spans="1:7" s="49" customFormat="1" ht="31">
      <c r="A40" s="56">
        <f>A37+1</f>
        <v>6</v>
      </c>
      <c r="B40" s="54" t="s">
        <v>170</v>
      </c>
      <c r="C40" s="55" t="s">
        <v>46</v>
      </c>
      <c r="D40" s="56">
        <v>4</v>
      </c>
      <c r="E40" s="56"/>
      <c r="F40" s="113"/>
      <c r="G40" s="114"/>
    </row>
    <row r="41" spans="1:7" s="49" customFormat="1" ht="15.5">
      <c r="A41" s="56">
        <f>A40+1</f>
        <v>7</v>
      </c>
      <c r="B41" s="57" t="s">
        <v>171</v>
      </c>
      <c r="C41" s="55" t="s">
        <v>46</v>
      </c>
      <c r="D41" s="56">
        <v>4</v>
      </c>
      <c r="E41" s="56"/>
      <c r="F41" s="113"/>
      <c r="G41" s="114"/>
    </row>
    <row r="42" spans="1:7" s="49" customFormat="1" ht="36" customHeight="1">
      <c r="A42" s="56">
        <f>A41+1</f>
        <v>8</v>
      </c>
      <c r="B42" s="57" t="s">
        <v>172</v>
      </c>
      <c r="C42" s="55" t="s">
        <v>46</v>
      </c>
      <c r="D42" s="56">
        <v>4</v>
      </c>
      <c r="E42" s="56"/>
      <c r="F42" s="113"/>
      <c r="G42" s="114"/>
    </row>
    <row r="43" spans="1:7" s="49" customFormat="1" ht="15.5">
      <c r="A43" s="56">
        <f>A42+1</f>
        <v>9</v>
      </c>
      <c r="B43" s="57" t="s">
        <v>173</v>
      </c>
      <c r="C43" s="58" t="s">
        <v>174</v>
      </c>
      <c r="D43" s="56">
        <f>13.9*4</f>
        <v>55.6</v>
      </c>
      <c r="E43" s="56"/>
      <c r="F43" s="113"/>
      <c r="G43" s="114"/>
    </row>
    <row r="44" spans="1:7" s="49" customFormat="1" ht="15.5">
      <c r="A44" s="56">
        <f>A43+1</f>
        <v>10</v>
      </c>
      <c r="B44" s="57" t="s">
        <v>175</v>
      </c>
      <c r="C44" s="58" t="s">
        <v>174</v>
      </c>
      <c r="D44" s="56">
        <f>13.9*4</f>
        <v>55.6</v>
      </c>
      <c r="E44" s="56"/>
      <c r="F44" s="113"/>
      <c r="G44" s="114"/>
    </row>
    <row r="45" spans="1:7" s="53" customFormat="1" ht="15.75" customHeight="1">
      <c r="A45" s="122" t="s">
        <v>23</v>
      </c>
      <c r="B45" s="123"/>
      <c r="C45" s="123"/>
      <c r="D45" s="123"/>
      <c r="E45" s="124"/>
      <c r="F45" s="52"/>
    </row>
    <row r="46" spans="1:7" s="53" customFormat="1" ht="15.5">
      <c r="A46" s="56">
        <f>A44+1</f>
        <v>11</v>
      </c>
      <c r="B46" s="54" t="s">
        <v>92</v>
      </c>
      <c r="C46" s="55" t="s">
        <v>26</v>
      </c>
      <c r="D46" s="78" t="s">
        <v>93</v>
      </c>
      <c r="E46" s="87"/>
    </row>
    <row r="47" spans="1:7" s="53" customFormat="1" ht="15.75" customHeight="1">
      <c r="A47" s="122" t="s">
        <v>25</v>
      </c>
      <c r="B47" s="123"/>
      <c r="C47" s="123"/>
      <c r="D47" s="123"/>
      <c r="E47" s="124"/>
      <c r="F47" s="52"/>
    </row>
    <row r="48" spans="1:7" s="53" customFormat="1" ht="15.5">
      <c r="A48" s="56">
        <f>A46+1</f>
        <v>12</v>
      </c>
      <c r="B48" s="57" t="s">
        <v>51</v>
      </c>
      <c r="C48" s="55" t="s">
        <v>26</v>
      </c>
      <c r="D48" s="56" t="s">
        <v>94</v>
      </c>
      <c r="E48" s="56"/>
    </row>
    <row r="49" spans="1:6" s="53" customFormat="1" ht="15.5">
      <c r="A49" s="56">
        <f>A48+1</f>
        <v>13</v>
      </c>
      <c r="B49" s="57" t="s">
        <v>52</v>
      </c>
      <c r="C49" s="55" t="s">
        <v>26</v>
      </c>
      <c r="D49" s="56" t="s">
        <v>95</v>
      </c>
      <c r="E49" s="56"/>
    </row>
    <row r="50" spans="1:6" s="53" customFormat="1" ht="15.5">
      <c r="A50" s="56">
        <f>A49+1</f>
        <v>14</v>
      </c>
      <c r="B50" s="57" t="s">
        <v>53</v>
      </c>
      <c r="C50" s="55" t="s">
        <v>26</v>
      </c>
      <c r="D50" s="78" t="s">
        <v>96</v>
      </c>
      <c r="E50" s="56"/>
    </row>
    <row r="51" spans="1:6" s="53" customFormat="1" ht="15.5">
      <c r="A51" s="56">
        <f>A50+1</f>
        <v>15</v>
      </c>
      <c r="B51" s="57" t="s">
        <v>31</v>
      </c>
      <c r="C51" s="55" t="s">
        <v>18</v>
      </c>
      <c r="D51" s="56">
        <f>4*0.8</f>
        <v>3.2</v>
      </c>
      <c r="E51" s="56"/>
    </row>
    <row r="52" spans="1:6" s="53" customFormat="1" ht="15.75" customHeight="1">
      <c r="A52" s="122" t="s">
        <v>27</v>
      </c>
      <c r="B52" s="123"/>
      <c r="C52" s="123"/>
      <c r="D52" s="123"/>
      <c r="E52" s="124"/>
      <c r="F52" s="52"/>
    </row>
    <row r="53" spans="1:6" s="53" customFormat="1" ht="15.5">
      <c r="A53" s="56">
        <f>A51+1</f>
        <v>16</v>
      </c>
      <c r="B53" s="57" t="s">
        <v>54</v>
      </c>
      <c r="C53" s="55" t="s">
        <v>26</v>
      </c>
      <c r="D53" s="56" t="s">
        <v>97</v>
      </c>
      <c r="E53" s="56"/>
    </row>
    <row r="54" spans="1:6" s="53" customFormat="1" ht="15.5">
      <c r="A54" s="56">
        <f>A53+1</f>
        <v>17</v>
      </c>
      <c r="B54" s="57" t="s">
        <v>98</v>
      </c>
      <c r="C54" s="55" t="s">
        <v>26</v>
      </c>
      <c r="D54" s="56" t="s">
        <v>59</v>
      </c>
      <c r="E54" s="56"/>
    </row>
    <row r="55" spans="1:6" s="53" customFormat="1" ht="15.5">
      <c r="A55" s="56">
        <f>A54+1</f>
        <v>18</v>
      </c>
      <c r="B55" s="57" t="s">
        <v>55</v>
      </c>
      <c r="C55" s="55" t="s">
        <v>26</v>
      </c>
      <c r="D55" s="56" t="s">
        <v>99</v>
      </c>
      <c r="E55" s="56"/>
    </row>
    <row r="56" spans="1:6" s="53" customFormat="1" ht="15.5">
      <c r="A56" s="56">
        <f>A55+1</f>
        <v>19</v>
      </c>
      <c r="B56" s="57" t="s">
        <v>100</v>
      </c>
      <c r="C56" s="55" t="s">
        <v>26</v>
      </c>
      <c r="D56" s="56" t="s">
        <v>101</v>
      </c>
      <c r="E56" s="56"/>
    </row>
    <row r="57" spans="1:6" s="53" customFormat="1" ht="15.5">
      <c r="A57" s="56">
        <f>A56+1</f>
        <v>20</v>
      </c>
      <c r="B57" s="57" t="s">
        <v>103</v>
      </c>
      <c r="C57" s="55" t="s">
        <v>26</v>
      </c>
      <c r="D57" s="56" t="s">
        <v>102</v>
      </c>
      <c r="E57" s="56"/>
    </row>
    <row r="58" spans="1:6" s="53" customFormat="1" ht="15.5">
      <c r="A58" s="56"/>
      <c r="B58" s="77" t="s">
        <v>205</v>
      </c>
      <c r="C58" s="66" t="s">
        <v>4</v>
      </c>
      <c r="D58" s="61">
        <v>14</v>
      </c>
      <c r="E58" s="56"/>
    </row>
    <row r="59" spans="1:6" s="53" customFormat="1" ht="15.75" customHeight="1">
      <c r="A59" s="122" t="s">
        <v>23</v>
      </c>
      <c r="B59" s="123"/>
      <c r="C59" s="123"/>
      <c r="D59" s="123"/>
      <c r="E59" s="124"/>
      <c r="F59" s="52"/>
    </row>
    <row r="60" spans="1:6" s="53" customFormat="1" ht="15.5">
      <c r="A60" s="56">
        <f>A57+1</f>
        <v>21</v>
      </c>
      <c r="B60" s="54" t="s">
        <v>24</v>
      </c>
      <c r="C60" s="55" t="s">
        <v>26</v>
      </c>
      <c r="D60" s="78" t="s">
        <v>194</v>
      </c>
      <c r="E60" s="56">
        <f>14*1130</f>
        <v>15820</v>
      </c>
    </row>
    <row r="61" spans="1:6" s="53" customFormat="1" ht="15.75" customHeight="1">
      <c r="A61" s="122" t="s">
        <v>25</v>
      </c>
      <c r="B61" s="123"/>
      <c r="C61" s="123"/>
      <c r="D61" s="123"/>
      <c r="E61" s="124"/>
      <c r="F61" s="52"/>
    </row>
    <row r="62" spans="1:6" s="53" customFormat="1" ht="15.5">
      <c r="A62" s="56">
        <f>A60+1</f>
        <v>22</v>
      </c>
      <c r="B62" s="57" t="s">
        <v>51</v>
      </c>
      <c r="C62" s="55" t="s">
        <v>26</v>
      </c>
      <c r="D62" s="56" t="s">
        <v>195</v>
      </c>
      <c r="E62" s="56">
        <f>14*52.5</f>
        <v>735</v>
      </c>
    </row>
    <row r="63" spans="1:6" s="53" customFormat="1" ht="15.5">
      <c r="A63" s="56">
        <f>A62+1</f>
        <v>23</v>
      </c>
      <c r="B63" s="57" t="s">
        <v>52</v>
      </c>
      <c r="C63" s="55" t="s">
        <v>26</v>
      </c>
      <c r="D63" s="56" t="s">
        <v>196</v>
      </c>
      <c r="E63" s="56">
        <f>14*23.2</f>
        <v>324.8</v>
      </c>
    </row>
    <row r="64" spans="1:6" s="53" customFormat="1" ht="15.5">
      <c r="A64" s="56">
        <f>A63+1</f>
        <v>24</v>
      </c>
      <c r="B64" s="57" t="s">
        <v>53</v>
      </c>
      <c r="C64" s="55" t="s">
        <v>26</v>
      </c>
      <c r="D64" s="78" t="s">
        <v>197</v>
      </c>
      <c r="E64" s="56">
        <f>14*13.6</f>
        <v>190.4</v>
      </c>
    </row>
    <row r="65" spans="1:6" s="53" customFormat="1" ht="15.5">
      <c r="A65" s="56">
        <f>A64+1</f>
        <v>25</v>
      </c>
      <c r="B65" s="57" t="s">
        <v>31</v>
      </c>
      <c r="C65" s="55" t="s">
        <v>18</v>
      </c>
      <c r="D65" s="56">
        <v>11.2</v>
      </c>
      <c r="E65" s="56">
        <f>0.8*14</f>
        <v>11.200000000000001</v>
      </c>
    </row>
    <row r="66" spans="1:6" s="53" customFormat="1" ht="15.75" customHeight="1">
      <c r="A66" s="122" t="s">
        <v>27</v>
      </c>
      <c r="B66" s="123"/>
      <c r="C66" s="123"/>
      <c r="D66" s="123"/>
      <c r="E66" s="124"/>
      <c r="F66" s="52"/>
    </row>
    <row r="67" spans="1:6" s="53" customFormat="1" ht="15.5">
      <c r="A67" s="56">
        <f>A63+1</f>
        <v>24</v>
      </c>
      <c r="B67" s="57" t="s">
        <v>54</v>
      </c>
      <c r="C67" s="55" t="s">
        <v>26</v>
      </c>
      <c r="D67" s="56" t="s">
        <v>198</v>
      </c>
      <c r="E67" s="56">
        <f>14*3*0.13</f>
        <v>5.46</v>
      </c>
    </row>
    <row r="68" spans="1:6" s="53" customFormat="1" ht="15.5">
      <c r="A68" s="56">
        <f>A67+1</f>
        <v>25</v>
      </c>
      <c r="B68" s="57" t="s">
        <v>98</v>
      </c>
      <c r="C68" s="55" t="s">
        <v>26</v>
      </c>
      <c r="D68" s="56" t="s">
        <v>199</v>
      </c>
      <c r="E68" s="56">
        <f>14*3*0.02</f>
        <v>0.84</v>
      </c>
    </row>
    <row r="69" spans="1:6" s="53" customFormat="1" ht="15.5">
      <c r="A69" s="56">
        <f>A68+1</f>
        <v>26</v>
      </c>
      <c r="B69" s="57" t="s">
        <v>55</v>
      </c>
      <c r="C69" s="55" t="s">
        <v>26</v>
      </c>
      <c r="D69" s="56" t="s">
        <v>200</v>
      </c>
      <c r="E69" s="56">
        <f>14*3*0.8</f>
        <v>33.6</v>
      </c>
    </row>
    <row r="70" spans="1:6" s="53" customFormat="1" ht="15.5">
      <c r="A70" s="56">
        <f>A69+1</f>
        <v>27</v>
      </c>
      <c r="B70" s="57" t="s">
        <v>100</v>
      </c>
      <c r="C70" s="55" t="s">
        <v>26</v>
      </c>
      <c r="D70" s="56" t="s">
        <v>201</v>
      </c>
      <c r="E70" s="56">
        <f>14*3*0.71</f>
        <v>29.82</v>
      </c>
    </row>
    <row r="71" spans="1:6" s="53" customFormat="1" ht="15.5">
      <c r="A71" s="56">
        <f>A70+1</f>
        <v>28</v>
      </c>
      <c r="B71" s="57" t="s">
        <v>103</v>
      </c>
      <c r="C71" s="55" t="s">
        <v>26</v>
      </c>
      <c r="D71" s="56" t="s">
        <v>202</v>
      </c>
      <c r="E71" s="56">
        <f>14*3.5</f>
        <v>49</v>
      </c>
    </row>
    <row r="72" spans="1:6" s="53" customFormat="1" ht="30">
      <c r="A72" s="56"/>
      <c r="B72" s="77" t="s">
        <v>206</v>
      </c>
      <c r="C72" s="66" t="s">
        <v>4</v>
      </c>
      <c r="D72" s="61">
        <v>3</v>
      </c>
      <c r="E72" s="56"/>
    </row>
    <row r="73" spans="1:6" s="53" customFormat="1" ht="15.75" customHeight="1">
      <c r="A73" s="122" t="s">
        <v>29</v>
      </c>
      <c r="B73" s="123"/>
      <c r="C73" s="123"/>
      <c r="D73" s="123"/>
      <c r="E73" s="124"/>
      <c r="F73" s="52"/>
    </row>
    <row r="74" spans="1:6" s="53" customFormat="1" ht="15.5">
      <c r="A74" s="108">
        <f>A71+1</f>
        <v>29</v>
      </c>
      <c r="B74" s="57" t="s">
        <v>49</v>
      </c>
      <c r="C74" s="55" t="s">
        <v>26</v>
      </c>
      <c r="D74" s="56" t="s">
        <v>104</v>
      </c>
      <c r="E74" s="56"/>
    </row>
    <row r="75" spans="1:6" s="53" customFormat="1" ht="15.75" customHeight="1">
      <c r="A75" s="122" t="s">
        <v>23</v>
      </c>
      <c r="B75" s="123"/>
      <c r="C75" s="123"/>
      <c r="D75" s="123"/>
      <c r="E75" s="124"/>
      <c r="F75" s="52"/>
    </row>
    <row r="76" spans="1:6" s="53" customFormat="1" ht="15.5">
      <c r="A76" s="56">
        <f>A74+1</f>
        <v>30</v>
      </c>
      <c r="B76" s="54" t="s">
        <v>56</v>
      </c>
      <c r="C76" s="55" t="s">
        <v>26</v>
      </c>
      <c r="D76" s="56" t="s">
        <v>105</v>
      </c>
      <c r="E76" s="56"/>
    </row>
    <row r="77" spans="1:6" s="53" customFormat="1" ht="15.5">
      <c r="A77" s="56">
        <f>A76+1</f>
        <v>31</v>
      </c>
      <c r="B77" s="54" t="s">
        <v>24</v>
      </c>
      <c r="C77" s="55" t="s">
        <v>26</v>
      </c>
      <c r="D77" s="78" t="s">
        <v>106</v>
      </c>
      <c r="E77" s="56"/>
    </row>
    <row r="78" spans="1:6" s="53" customFormat="1" ht="15.75" customHeight="1">
      <c r="A78" s="122" t="s">
        <v>25</v>
      </c>
      <c r="B78" s="123"/>
      <c r="C78" s="123"/>
      <c r="D78" s="123"/>
      <c r="E78" s="124"/>
      <c r="F78" s="52"/>
    </row>
    <row r="79" spans="1:6" s="53" customFormat="1" ht="15.5">
      <c r="A79" s="56">
        <f>A77+1</f>
        <v>32</v>
      </c>
      <c r="B79" s="57" t="s">
        <v>57</v>
      </c>
      <c r="C79" s="55" t="s">
        <v>26</v>
      </c>
      <c r="D79" s="56" t="s">
        <v>107</v>
      </c>
      <c r="E79" s="56"/>
    </row>
    <row r="80" spans="1:6" s="53" customFormat="1" ht="15.5">
      <c r="A80" s="56">
        <f>A79+1</f>
        <v>33</v>
      </c>
      <c r="B80" s="57" t="s">
        <v>31</v>
      </c>
      <c r="C80" s="55" t="s">
        <v>18</v>
      </c>
      <c r="D80" s="56">
        <f>9*1.5</f>
        <v>13.5</v>
      </c>
      <c r="E80" s="56"/>
    </row>
    <row r="81" spans="1:6" s="53" customFormat="1" ht="15.5">
      <c r="A81" s="56">
        <f t="shared" ref="A81" si="0">A80+1</f>
        <v>34</v>
      </c>
      <c r="B81" s="57" t="s">
        <v>108</v>
      </c>
      <c r="C81" s="55" t="s">
        <v>26</v>
      </c>
      <c r="D81" s="78" t="s">
        <v>64</v>
      </c>
      <c r="E81" s="56"/>
    </row>
    <row r="82" spans="1:6" s="53" customFormat="1" ht="15.5">
      <c r="A82" s="56">
        <f>A81+1</f>
        <v>35</v>
      </c>
      <c r="B82" s="57" t="s">
        <v>109</v>
      </c>
      <c r="C82" s="55" t="s">
        <v>26</v>
      </c>
      <c r="D82" s="78" t="s">
        <v>110</v>
      </c>
      <c r="E82" s="56"/>
    </row>
    <row r="83" spans="1:6" s="53" customFormat="1" ht="15.5">
      <c r="A83" s="56">
        <f>A82+1</f>
        <v>36</v>
      </c>
      <c r="B83" s="57" t="s">
        <v>111</v>
      </c>
      <c r="C83" s="55" t="s">
        <v>26</v>
      </c>
      <c r="D83" s="78" t="s">
        <v>112</v>
      </c>
      <c r="E83" s="56"/>
    </row>
    <row r="84" spans="1:6" s="53" customFormat="1" ht="15.75" customHeight="1">
      <c r="A84" s="122" t="s">
        <v>27</v>
      </c>
      <c r="B84" s="123"/>
      <c r="C84" s="123"/>
      <c r="D84" s="123"/>
      <c r="E84" s="124"/>
      <c r="F84" s="52"/>
    </row>
    <row r="85" spans="1:6" s="53" customFormat="1" ht="15.5">
      <c r="A85" s="56">
        <f>A83+1</f>
        <v>37</v>
      </c>
      <c r="B85" s="57" t="s">
        <v>58</v>
      </c>
      <c r="C85" s="55" t="s">
        <v>26</v>
      </c>
      <c r="D85" s="56" t="s">
        <v>113</v>
      </c>
      <c r="E85" s="56"/>
    </row>
    <row r="86" spans="1:6" s="53" customFormat="1" ht="15.5">
      <c r="A86" s="56">
        <f>A85+1</f>
        <v>38</v>
      </c>
      <c r="B86" s="57" t="s">
        <v>37</v>
      </c>
      <c r="C86" s="55" t="s">
        <v>26</v>
      </c>
      <c r="D86" s="56" t="s">
        <v>114</v>
      </c>
      <c r="E86" s="56"/>
    </row>
    <row r="87" spans="1:6" s="53" customFormat="1" ht="15.5">
      <c r="A87" s="56">
        <f t="shared" ref="A87:A94" si="1">A86+1</f>
        <v>39</v>
      </c>
      <c r="B87" s="57" t="s">
        <v>115</v>
      </c>
      <c r="C87" s="55" t="s">
        <v>26</v>
      </c>
      <c r="D87" s="56" t="s">
        <v>116</v>
      </c>
      <c r="E87" s="56"/>
    </row>
    <row r="88" spans="1:6" s="53" customFormat="1" ht="15.5">
      <c r="A88" s="56">
        <f>A87+1</f>
        <v>40</v>
      </c>
      <c r="B88" s="57" t="s">
        <v>60</v>
      </c>
      <c r="C88" s="55" t="s">
        <v>26</v>
      </c>
      <c r="D88" s="56" t="s">
        <v>117</v>
      </c>
      <c r="E88" s="56"/>
    </row>
    <row r="89" spans="1:6" s="53" customFormat="1" ht="15.5">
      <c r="A89" s="56">
        <f>A88+1</f>
        <v>41</v>
      </c>
      <c r="B89" s="57" t="s">
        <v>118</v>
      </c>
      <c r="C89" s="55" t="s">
        <v>26</v>
      </c>
      <c r="D89" s="56" t="s">
        <v>119</v>
      </c>
      <c r="E89" s="56"/>
    </row>
    <row r="90" spans="1:6" s="53" customFormat="1" ht="15.5">
      <c r="A90" s="56">
        <f>A89+1</f>
        <v>42</v>
      </c>
      <c r="B90" s="57" t="s">
        <v>121</v>
      </c>
      <c r="C90" s="55" t="s">
        <v>26</v>
      </c>
      <c r="D90" s="56" t="s">
        <v>120</v>
      </c>
      <c r="E90" s="56"/>
    </row>
    <row r="91" spans="1:6" s="53" customFormat="1" ht="15.5">
      <c r="A91" s="56">
        <f>A90+1</f>
        <v>43</v>
      </c>
      <c r="B91" s="57" t="s">
        <v>122</v>
      </c>
      <c r="C91" s="55" t="s">
        <v>26</v>
      </c>
      <c r="D91" s="56" t="s">
        <v>123</v>
      </c>
      <c r="E91" s="56"/>
    </row>
    <row r="92" spans="1:6" s="53" customFormat="1" ht="15.75" customHeight="1">
      <c r="A92" s="122" t="s">
        <v>28</v>
      </c>
      <c r="B92" s="123"/>
      <c r="C92" s="123"/>
      <c r="D92" s="123"/>
      <c r="E92" s="124"/>
      <c r="F92" s="52"/>
    </row>
    <row r="93" spans="1:6" s="53" customFormat="1" ht="15.5">
      <c r="A93" s="56">
        <f>A91+1</f>
        <v>44</v>
      </c>
      <c r="B93" s="57" t="s">
        <v>124</v>
      </c>
      <c r="C93" s="55" t="s">
        <v>26</v>
      </c>
      <c r="D93" s="56" t="s">
        <v>125</v>
      </c>
      <c r="E93" s="56"/>
    </row>
    <row r="94" spans="1:6" s="53" customFormat="1" ht="15.5">
      <c r="A94" s="56">
        <f t="shared" si="1"/>
        <v>45</v>
      </c>
      <c r="B94" s="57" t="s">
        <v>126</v>
      </c>
      <c r="C94" s="55" t="s">
        <v>26</v>
      </c>
      <c r="D94" s="56" t="s">
        <v>127</v>
      </c>
      <c r="E94" s="56"/>
    </row>
    <row r="95" spans="1:6" s="53" customFormat="1" ht="15.5">
      <c r="A95" s="56"/>
      <c r="B95" s="77" t="s">
        <v>207</v>
      </c>
      <c r="C95" s="66" t="s">
        <v>4</v>
      </c>
      <c r="D95" s="61">
        <v>1</v>
      </c>
      <c r="E95" s="56"/>
    </row>
    <row r="96" spans="1:6" s="53" customFormat="1" ht="15.75" customHeight="1">
      <c r="A96" s="122" t="s">
        <v>29</v>
      </c>
      <c r="B96" s="123"/>
      <c r="C96" s="123"/>
      <c r="D96" s="123"/>
      <c r="E96" s="124"/>
      <c r="F96" s="52"/>
    </row>
    <row r="97" spans="1:6" s="53" customFormat="1" ht="15.5">
      <c r="A97" s="56">
        <f>A94+1</f>
        <v>46</v>
      </c>
      <c r="B97" s="117" t="s">
        <v>128</v>
      </c>
      <c r="C97" s="55" t="s">
        <v>26</v>
      </c>
      <c r="D97" s="56" t="s">
        <v>129</v>
      </c>
      <c r="E97" s="56"/>
    </row>
    <row r="98" spans="1:6" s="53" customFormat="1" ht="15.5">
      <c r="A98" s="56">
        <f>A97+1</f>
        <v>47</v>
      </c>
      <c r="B98" s="57" t="s">
        <v>130</v>
      </c>
      <c r="C98" s="55" t="s">
        <v>26</v>
      </c>
      <c r="D98" s="56" t="s">
        <v>30</v>
      </c>
      <c r="E98" s="56"/>
    </row>
    <row r="99" spans="1:6" s="53" customFormat="1" ht="15.5">
      <c r="A99" s="56">
        <f>A98+1</f>
        <v>48</v>
      </c>
      <c r="B99" s="57" t="s">
        <v>49</v>
      </c>
      <c r="C99" s="55" t="s">
        <v>26</v>
      </c>
      <c r="D99" s="56" t="s">
        <v>50</v>
      </c>
      <c r="E99" s="56"/>
    </row>
    <row r="100" spans="1:6" s="53" customFormat="1" ht="15.75" customHeight="1">
      <c r="A100" s="122" t="s">
        <v>23</v>
      </c>
      <c r="B100" s="123"/>
      <c r="C100" s="123"/>
      <c r="D100" s="123"/>
      <c r="E100" s="124"/>
      <c r="F100" s="52"/>
    </row>
    <row r="101" spans="1:6" s="53" customFormat="1" ht="15.5">
      <c r="A101" s="56">
        <f>A99+1</f>
        <v>49</v>
      </c>
      <c r="B101" s="54" t="s">
        <v>56</v>
      </c>
      <c r="C101" s="55" t="s">
        <v>26</v>
      </c>
      <c r="D101" s="56" t="s">
        <v>40</v>
      </c>
      <c r="E101" s="56"/>
    </row>
    <row r="102" spans="1:6" s="53" customFormat="1" ht="15.5">
      <c r="A102" s="56">
        <f>A101+1</f>
        <v>50</v>
      </c>
      <c r="B102" s="54" t="s">
        <v>24</v>
      </c>
      <c r="C102" s="55" t="s">
        <v>26</v>
      </c>
      <c r="D102" s="78" t="s">
        <v>38</v>
      </c>
      <c r="E102" s="56"/>
    </row>
    <row r="103" spans="1:6" s="53" customFormat="1" ht="15.75" customHeight="1">
      <c r="A103" s="122" t="s">
        <v>25</v>
      </c>
      <c r="B103" s="123"/>
      <c r="C103" s="123"/>
      <c r="D103" s="123"/>
      <c r="E103" s="124"/>
      <c r="F103" s="52"/>
    </row>
    <row r="104" spans="1:6" s="53" customFormat="1" ht="15.5">
      <c r="A104" s="56">
        <f>A102+1</f>
        <v>51</v>
      </c>
      <c r="B104" s="57" t="s">
        <v>57</v>
      </c>
      <c r="C104" s="55" t="s">
        <v>26</v>
      </c>
      <c r="D104" s="56" t="s">
        <v>131</v>
      </c>
      <c r="E104" s="56"/>
    </row>
    <row r="105" spans="1:6" s="53" customFormat="1" ht="15.5">
      <c r="A105" s="56">
        <f>A104+1</f>
        <v>52</v>
      </c>
      <c r="B105" s="57" t="s">
        <v>31</v>
      </c>
      <c r="C105" s="55" t="s">
        <v>18</v>
      </c>
      <c r="D105" s="56">
        <v>6</v>
      </c>
      <c r="E105" s="56"/>
    </row>
    <row r="106" spans="1:6" s="53" customFormat="1" ht="15.5">
      <c r="A106" s="56">
        <f t="shared" ref="A106:A114" si="2">A105+1</f>
        <v>53</v>
      </c>
      <c r="B106" s="57" t="s">
        <v>32</v>
      </c>
      <c r="C106" s="55" t="s">
        <v>26</v>
      </c>
      <c r="D106" s="56" t="s">
        <v>33</v>
      </c>
      <c r="E106" s="56"/>
    </row>
    <row r="107" spans="1:6" s="53" customFormat="1" ht="15.5">
      <c r="A107" s="56">
        <f t="shared" si="2"/>
        <v>54</v>
      </c>
      <c r="B107" s="57" t="s">
        <v>62</v>
      </c>
      <c r="C107" s="55" t="s">
        <v>26</v>
      </c>
      <c r="D107" s="56" t="s">
        <v>34</v>
      </c>
      <c r="E107" s="56"/>
    </row>
    <row r="108" spans="1:6" s="53" customFormat="1" ht="15.5">
      <c r="A108" s="56">
        <f t="shared" si="2"/>
        <v>55</v>
      </c>
      <c r="B108" s="57" t="s">
        <v>35</v>
      </c>
      <c r="C108" s="55" t="s">
        <v>26</v>
      </c>
      <c r="D108" s="56" t="s">
        <v>36</v>
      </c>
      <c r="E108" s="56"/>
    </row>
    <row r="109" spans="1:6" s="53" customFormat="1" ht="15.5">
      <c r="A109" s="56">
        <f t="shared" si="2"/>
        <v>56</v>
      </c>
      <c r="B109" s="57" t="s">
        <v>63</v>
      </c>
      <c r="C109" s="55" t="s">
        <v>26</v>
      </c>
      <c r="D109" s="56" t="s">
        <v>36</v>
      </c>
      <c r="E109" s="56"/>
    </row>
    <row r="110" spans="1:6" s="53" customFormat="1" ht="15.5">
      <c r="A110" s="56">
        <f t="shared" si="2"/>
        <v>57</v>
      </c>
      <c r="B110" s="57" t="s">
        <v>132</v>
      </c>
      <c r="C110" s="55" t="s">
        <v>26</v>
      </c>
      <c r="D110" s="56" t="s">
        <v>133</v>
      </c>
      <c r="E110" s="56"/>
    </row>
    <row r="111" spans="1:6" s="53" customFormat="1" ht="15.5">
      <c r="A111" s="56">
        <f t="shared" si="2"/>
        <v>58</v>
      </c>
      <c r="B111" s="57" t="s">
        <v>134</v>
      </c>
      <c r="C111" s="55" t="s">
        <v>26</v>
      </c>
      <c r="D111" s="78" t="s">
        <v>135</v>
      </c>
      <c r="E111" s="56"/>
    </row>
    <row r="112" spans="1:6" s="53" customFormat="1" ht="15.5">
      <c r="A112" s="56">
        <f t="shared" si="2"/>
        <v>59</v>
      </c>
      <c r="B112" s="57" t="s">
        <v>111</v>
      </c>
      <c r="C112" s="55" t="s">
        <v>26</v>
      </c>
      <c r="D112" s="78" t="s">
        <v>136</v>
      </c>
      <c r="E112" s="56"/>
    </row>
    <row r="113" spans="1:6" s="53" customFormat="1" ht="15.5">
      <c r="A113" s="56">
        <f t="shared" si="2"/>
        <v>60</v>
      </c>
      <c r="B113" s="57" t="s">
        <v>137</v>
      </c>
      <c r="C113" s="55" t="s">
        <v>26</v>
      </c>
      <c r="D113" s="78" t="s">
        <v>138</v>
      </c>
      <c r="E113" s="56"/>
    </row>
    <row r="114" spans="1:6" s="53" customFormat="1" ht="15.5">
      <c r="A114" s="56">
        <f t="shared" si="2"/>
        <v>61</v>
      </c>
      <c r="B114" s="57" t="s">
        <v>139</v>
      </c>
      <c r="C114" s="55" t="s">
        <v>26</v>
      </c>
      <c r="D114" s="78" t="s">
        <v>140</v>
      </c>
      <c r="E114" s="56"/>
    </row>
    <row r="115" spans="1:6" s="53" customFormat="1" ht="15.75" customHeight="1">
      <c r="A115" s="122" t="s">
        <v>27</v>
      </c>
      <c r="B115" s="123"/>
      <c r="C115" s="123"/>
      <c r="D115" s="123"/>
      <c r="E115" s="124"/>
      <c r="F115" s="52"/>
    </row>
    <row r="116" spans="1:6" s="53" customFormat="1" ht="15.5">
      <c r="A116" s="56">
        <f>A114+1</f>
        <v>62</v>
      </c>
      <c r="B116" s="57" t="s">
        <v>141</v>
      </c>
      <c r="C116" s="55" t="s">
        <v>26</v>
      </c>
      <c r="D116" s="56" t="s">
        <v>142</v>
      </c>
      <c r="E116" s="56"/>
    </row>
    <row r="117" spans="1:6" s="53" customFormat="1" ht="15.5">
      <c r="A117" s="56">
        <f>A116+1</f>
        <v>63</v>
      </c>
      <c r="B117" s="57" t="s">
        <v>58</v>
      </c>
      <c r="C117" s="55" t="s">
        <v>26</v>
      </c>
      <c r="D117" s="56" t="s">
        <v>143</v>
      </c>
      <c r="E117" s="56"/>
    </row>
    <row r="118" spans="1:6" s="53" customFormat="1" ht="15.5">
      <c r="A118" s="56">
        <f t="shared" ref="A118:A123" si="3">A117+1</f>
        <v>64</v>
      </c>
      <c r="B118" s="57" t="s">
        <v>37</v>
      </c>
      <c r="C118" s="55" t="s">
        <v>26</v>
      </c>
      <c r="D118" s="56" t="s">
        <v>144</v>
      </c>
      <c r="E118" s="56"/>
    </row>
    <row r="119" spans="1:6" s="53" customFormat="1" ht="15.5">
      <c r="A119" s="56">
        <f t="shared" si="3"/>
        <v>65</v>
      </c>
      <c r="B119" s="57" t="s">
        <v>115</v>
      </c>
      <c r="C119" s="55" t="s">
        <v>26</v>
      </c>
      <c r="D119" s="56" t="s">
        <v>145</v>
      </c>
      <c r="E119" s="56"/>
    </row>
    <row r="120" spans="1:6" s="53" customFormat="1" ht="15.5">
      <c r="A120" s="56">
        <f t="shared" si="3"/>
        <v>66</v>
      </c>
      <c r="B120" s="57" t="s">
        <v>60</v>
      </c>
      <c r="C120" s="55" t="s">
        <v>26</v>
      </c>
      <c r="D120" s="56" t="s">
        <v>146</v>
      </c>
      <c r="E120" s="56"/>
    </row>
    <row r="121" spans="1:6" s="53" customFormat="1" ht="15.5">
      <c r="A121" s="56">
        <f t="shared" si="3"/>
        <v>67</v>
      </c>
      <c r="B121" s="57" t="s">
        <v>118</v>
      </c>
      <c r="C121" s="55" t="s">
        <v>26</v>
      </c>
      <c r="D121" s="56" t="s">
        <v>147</v>
      </c>
      <c r="E121" s="56"/>
    </row>
    <row r="122" spans="1:6" s="53" customFormat="1" ht="15.5">
      <c r="A122" s="56">
        <f t="shared" si="3"/>
        <v>68</v>
      </c>
      <c r="B122" s="57" t="s">
        <v>121</v>
      </c>
      <c r="C122" s="55" t="s">
        <v>26</v>
      </c>
      <c r="D122" s="56" t="s">
        <v>125</v>
      </c>
      <c r="E122" s="56"/>
    </row>
    <row r="123" spans="1:6" s="53" customFormat="1" ht="15.5">
      <c r="A123" s="56">
        <f t="shared" si="3"/>
        <v>69</v>
      </c>
      <c r="B123" s="57" t="s">
        <v>122</v>
      </c>
      <c r="C123" s="55" t="s">
        <v>26</v>
      </c>
      <c r="D123" s="56" t="s">
        <v>148</v>
      </c>
      <c r="E123" s="56"/>
    </row>
    <row r="124" spans="1:6" s="53" customFormat="1" ht="15.75" customHeight="1">
      <c r="A124" s="122" t="s">
        <v>28</v>
      </c>
      <c r="B124" s="123"/>
      <c r="C124" s="123"/>
      <c r="D124" s="123"/>
      <c r="E124" s="124"/>
      <c r="F124" s="52"/>
    </row>
    <row r="125" spans="1:6" s="53" customFormat="1" ht="15.5">
      <c r="A125" s="56">
        <f>A123+1</f>
        <v>70</v>
      </c>
      <c r="B125" s="57" t="s">
        <v>124</v>
      </c>
      <c r="C125" s="55" t="s">
        <v>26</v>
      </c>
      <c r="D125" s="56" t="s">
        <v>149</v>
      </c>
      <c r="E125" s="56"/>
    </row>
    <row r="126" spans="1:6" s="53" customFormat="1" ht="15.5">
      <c r="A126" s="56">
        <f t="shared" ref="A126" si="4">A125+1</f>
        <v>71</v>
      </c>
      <c r="B126" s="57" t="s">
        <v>126</v>
      </c>
      <c r="C126" s="55" t="s">
        <v>26</v>
      </c>
      <c r="D126" s="56" t="s">
        <v>150</v>
      </c>
      <c r="E126" s="56"/>
    </row>
    <row r="127" spans="1:6" s="53" customFormat="1" ht="30">
      <c r="A127" s="56"/>
      <c r="B127" s="77" t="s">
        <v>208</v>
      </c>
      <c r="C127" s="66" t="s">
        <v>4</v>
      </c>
      <c r="D127" s="61">
        <v>1</v>
      </c>
      <c r="E127" s="56"/>
    </row>
    <row r="128" spans="1:6" s="53" customFormat="1" ht="15.75" customHeight="1">
      <c r="A128" s="122" t="s">
        <v>29</v>
      </c>
      <c r="B128" s="123"/>
      <c r="C128" s="123"/>
      <c r="D128" s="123"/>
      <c r="E128" s="124"/>
      <c r="F128" s="52"/>
    </row>
    <row r="129" spans="1:6" s="53" customFormat="1" ht="15.5">
      <c r="A129" s="56">
        <f>A126+1</f>
        <v>72</v>
      </c>
      <c r="B129" s="117" t="s">
        <v>128</v>
      </c>
      <c r="C129" s="55" t="s">
        <v>26</v>
      </c>
      <c r="D129" s="56" t="s">
        <v>129</v>
      </c>
      <c r="E129" s="56"/>
    </row>
    <row r="130" spans="1:6" s="53" customFormat="1" ht="15.5">
      <c r="A130" s="56">
        <f>A129+1</f>
        <v>73</v>
      </c>
      <c r="B130" s="57" t="s">
        <v>130</v>
      </c>
      <c r="C130" s="55" t="s">
        <v>26</v>
      </c>
      <c r="D130" s="56" t="s">
        <v>30</v>
      </c>
      <c r="E130" s="56"/>
    </row>
    <row r="131" spans="1:6" s="53" customFormat="1" ht="15.5">
      <c r="A131" s="56">
        <f>A130+1</f>
        <v>74</v>
      </c>
      <c r="B131" s="57" t="s">
        <v>49</v>
      </c>
      <c r="C131" s="55" t="s">
        <v>26</v>
      </c>
      <c r="D131" s="56" t="s">
        <v>50</v>
      </c>
      <c r="E131" s="56"/>
    </row>
    <row r="132" spans="1:6" s="53" customFormat="1" ht="15.75" customHeight="1">
      <c r="A132" s="122" t="s">
        <v>23</v>
      </c>
      <c r="B132" s="123"/>
      <c r="C132" s="123"/>
      <c r="D132" s="123"/>
      <c r="E132" s="124"/>
      <c r="F132" s="52"/>
    </row>
    <row r="133" spans="1:6" s="53" customFormat="1" ht="15.5">
      <c r="A133" s="56">
        <f>A131+1</f>
        <v>75</v>
      </c>
      <c r="B133" s="54" t="s">
        <v>56</v>
      </c>
      <c r="C133" s="55" t="s">
        <v>26</v>
      </c>
      <c r="D133" s="56" t="s">
        <v>40</v>
      </c>
      <c r="E133" s="56"/>
    </row>
    <row r="134" spans="1:6" s="53" customFormat="1" ht="15.5">
      <c r="A134" s="56">
        <f>A133+1</f>
        <v>76</v>
      </c>
      <c r="B134" s="54" t="s">
        <v>24</v>
      </c>
      <c r="C134" s="55" t="s">
        <v>26</v>
      </c>
      <c r="D134" s="78" t="s">
        <v>38</v>
      </c>
      <c r="E134" s="56"/>
    </row>
    <row r="135" spans="1:6" s="53" customFormat="1" ht="15.75" customHeight="1">
      <c r="A135" s="122" t="s">
        <v>25</v>
      </c>
      <c r="B135" s="123"/>
      <c r="C135" s="123"/>
      <c r="D135" s="123"/>
      <c r="E135" s="124"/>
      <c r="F135" s="52"/>
    </row>
    <row r="136" spans="1:6" s="53" customFormat="1" ht="15.5">
      <c r="A136" s="56">
        <f>A134+1</f>
        <v>77</v>
      </c>
      <c r="B136" s="57" t="s">
        <v>57</v>
      </c>
      <c r="C136" s="55" t="s">
        <v>26</v>
      </c>
      <c r="D136" s="56" t="s">
        <v>131</v>
      </c>
      <c r="E136" s="56"/>
    </row>
    <row r="137" spans="1:6" s="53" customFormat="1" ht="15.5">
      <c r="A137" s="56">
        <f>A136+1</f>
        <v>78</v>
      </c>
      <c r="B137" s="57" t="s">
        <v>31</v>
      </c>
      <c r="C137" s="55" t="s">
        <v>18</v>
      </c>
      <c r="D137" s="56">
        <v>6</v>
      </c>
      <c r="E137" s="56"/>
    </row>
    <row r="138" spans="1:6" s="53" customFormat="1" ht="15.5">
      <c r="A138" s="56">
        <f t="shared" ref="A138:A147" si="5">A137+1</f>
        <v>79</v>
      </c>
      <c r="B138" s="57" t="s">
        <v>32</v>
      </c>
      <c r="C138" s="55" t="s">
        <v>26</v>
      </c>
      <c r="D138" s="56" t="s">
        <v>33</v>
      </c>
      <c r="E138" s="56"/>
    </row>
    <row r="139" spans="1:6" s="53" customFormat="1" ht="15.5">
      <c r="A139" s="56">
        <f t="shared" si="5"/>
        <v>80</v>
      </c>
      <c r="B139" s="57" t="s">
        <v>62</v>
      </c>
      <c r="C139" s="55" t="s">
        <v>26</v>
      </c>
      <c r="D139" s="56" t="s">
        <v>34</v>
      </c>
      <c r="E139" s="56"/>
    </row>
    <row r="140" spans="1:6" s="53" customFormat="1" ht="15.5">
      <c r="A140" s="56">
        <f t="shared" si="5"/>
        <v>81</v>
      </c>
      <c r="B140" s="57" t="s">
        <v>35</v>
      </c>
      <c r="C140" s="55" t="s">
        <v>26</v>
      </c>
      <c r="D140" s="56" t="s">
        <v>36</v>
      </c>
      <c r="E140" s="56"/>
    </row>
    <row r="141" spans="1:6" s="53" customFormat="1" ht="15.5">
      <c r="A141" s="56">
        <f t="shared" si="5"/>
        <v>82</v>
      </c>
      <c r="B141" s="57" t="s">
        <v>63</v>
      </c>
      <c r="C141" s="55" t="s">
        <v>26</v>
      </c>
      <c r="D141" s="56" t="s">
        <v>41</v>
      </c>
      <c r="E141" s="56"/>
    </row>
    <row r="142" spans="1:6" s="53" customFormat="1" ht="15.5">
      <c r="A142" s="56">
        <f t="shared" si="5"/>
        <v>83</v>
      </c>
      <c r="B142" s="57" t="s">
        <v>132</v>
      </c>
      <c r="C142" s="55" t="s">
        <v>26</v>
      </c>
      <c r="D142" s="56" t="s">
        <v>133</v>
      </c>
      <c r="E142" s="56"/>
    </row>
    <row r="143" spans="1:6" s="53" customFormat="1" ht="15.5">
      <c r="A143" s="56">
        <f t="shared" si="5"/>
        <v>84</v>
      </c>
      <c r="B143" s="57" t="s">
        <v>134</v>
      </c>
      <c r="C143" s="55" t="s">
        <v>26</v>
      </c>
      <c r="D143" s="78" t="s">
        <v>135</v>
      </c>
      <c r="E143" s="56"/>
    </row>
    <row r="144" spans="1:6" s="53" customFormat="1" ht="15.5">
      <c r="A144" s="56">
        <f t="shared" si="5"/>
        <v>85</v>
      </c>
      <c r="B144" s="57" t="s">
        <v>151</v>
      </c>
      <c r="C144" s="55" t="s">
        <v>26</v>
      </c>
      <c r="D144" s="78" t="s">
        <v>152</v>
      </c>
      <c r="E144" s="56"/>
    </row>
    <row r="145" spans="1:6" s="53" customFormat="1" ht="15.5">
      <c r="A145" s="56">
        <f t="shared" si="5"/>
        <v>86</v>
      </c>
      <c r="B145" s="57" t="s">
        <v>111</v>
      </c>
      <c r="C145" s="55" t="s">
        <v>26</v>
      </c>
      <c r="D145" s="78" t="s">
        <v>136</v>
      </c>
      <c r="E145" s="56"/>
    </row>
    <row r="146" spans="1:6" s="53" customFormat="1" ht="15.5">
      <c r="A146" s="56">
        <f t="shared" si="5"/>
        <v>87</v>
      </c>
      <c r="B146" s="57" t="s">
        <v>137</v>
      </c>
      <c r="C146" s="55" t="s">
        <v>26</v>
      </c>
      <c r="D146" s="78" t="s">
        <v>138</v>
      </c>
      <c r="E146" s="56"/>
    </row>
    <row r="147" spans="1:6" s="53" customFormat="1" ht="15.5">
      <c r="A147" s="56">
        <f t="shared" si="5"/>
        <v>88</v>
      </c>
      <c r="B147" s="57" t="s">
        <v>139</v>
      </c>
      <c r="C147" s="55" t="s">
        <v>26</v>
      </c>
      <c r="D147" s="78" t="s">
        <v>140</v>
      </c>
      <c r="E147" s="56"/>
    </row>
    <row r="148" spans="1:6" s="53" customFormat="1" ht="15.75" customHeight="1">
      <c r="A148" s="122" t="s">
        <v>27</v>
      </c>
      <c r="B148" s="123"/>
      <c r="C148" s="123"/>
      <c r="D148" s="123"/>
      <c r="E148" s="124"/>
      <c r="F148" s="52"/>
    </row>
    <row r="149" spans="1:6" s="53" customFormat="1" ht="15.5">
      <c r="A149" s="56">
        <f>A147+1</f>
        <v>89</v>
      </c>
      <c r="B149" s="57" t="s">
        <v>141</v>
      </c>
      <c r="C149" s="55" t="s">
        <v>26</v>
      </c>
      <c r="D149" s="56" t="s">
        <v>142</v>
      </c>
      <c r="E149" s="56"/>
    </row>
    <row r="150" spans="1:6" s="53" customFormat="1" ht="15.5">
      <c r="A150" s="56">
        <f>A149+1</f>
        <v>90</v>
      </c>
      <c r="B150" s="57" t="s">
        <v>58</v>
      </c>
      <c r="C150" s="55" t="s">
        <v>26</v>
      </c>
      <c r="D150" s="56" t="s">
        <v>153</v>
      </c>
      <c r="E150" s="56"/>
    </row>
    <row r="151" spans="1:6" s="53" customFormat="1" ht="15.5">
      <c r="A151" s="56">
        <f t="shared" ref="A151:A156" si="6">A150+1</f>
        <v>91</v>
      </c>
      <c r="B151" s="57" t="s">
        <v>37</v>
      </c>
      <c r="C151" s="55" t="s">
        <v>26</v>
      </c>
      <c r="D151" s="56" t="s">
        <v>154</v>
      </c>
      <c r="E151" s="56"/>
    </row>
    <row r="152" spans="1:6" s="53" customFormat="1" ht="15.5">
      <c r="A152" s="56">
        <f t="shared" si="6"/>
        <v>92</v>
      </c>
      <c r="B152" s="57" t="s">
        <v>115</v>
      </c>
      <c r="C152" s="55" t="s">
        <v>26</v>
      </c>
      <c r="D152" s="56" t="s">
        <v>145</v>
      </c>
      <c r="E152" s="56"/>
    </row>
    <row r="153" spans="1:6" s="53" customFormat="1" ht="15.5">
      <c r="A153" s="56">
        <f t="shared" si="6"/>
        <v>93</v>
      </c>
      <c r="B153" s="57" t="s">
        <v>60</v>
      </c>
      <c r="C153" s="55" t="s">
        <v>26</v>
      </c>
      <c r="D153" s="56" t="s">
        <v>155</v>
      </c>
      <c r="E153" s="56"/>
    </row>
    <row r="154" spans="1:6" s="53" customFormat="1" ht="15.5">
      <c r="A154" s="56">
        <f t="shared" si="6"/>
        <v>94</v>
      </c>
      <c r="B154" s="57" t="s">
        <v>118</v>
      </c>
      <c r="C154" s="55" t="s">
        <v>26</v>
      </c>
      <c r="D154" s="56" t="s">
        <v>138</v>
      </c>
      <c r="E154" s="56"/>
    </row>
    <row r="155" spans="1:6" s="53" customFormat="1" ht="15.5">
      <c r="A155" s="56">
        <f t="shared" si="6"/>
        <v>95</v>
      </c>
      <c r="B155" s="57" t="s">
        <v>121</v>
      </c>
      <c r="C155" s="55" t="s">
        <v>26</v>
      </c>
      <c r="D155" s="56" t="s">
        <v>39</v>
      </c>
      <c r="E155" s="56"/>
    </row>
    <row r="156" spans="1:6" s="53" customFormat="1" ht="15.5">
      <c r="A156" s="56">
        <f t="shared" si="6"/>
        <v>96</v>
      </c>
      <c r="B156" s="57" t="s">
        <v>122</v>
      </c>
      <c r="C156" s="55" t="s">
        <v>26</v>
      </c>
      <c r="D156" s="56" t="s">
        <v>156</v>
      </c>
      <c r="E156" s="56"/>
    </row>
    <row r="157" spans="1:6" s="53" customFormat="1" ht="15.75" customHeight="1">
      <c r="A157" s="122" t="s">
        <v>28</v>
      </c>
      <c r="B157" s="123"/>
      <c r="C157" s="123"/>
      <c r="D157" s="123"/>
      <c r="E157" s="124"/>
      <c r="F157" s="52"/>
    </row>
    <row r="158" spans="1:6" s="53" customFormat="1" ht="15.5">
      <c r="A158" s="56">
        <f>A156+1</f>
        <v>97</v>
      </c>
      <c r="B158" s="57" t="s">
        <v>124</v>
      </c>
      <c r="C158" s="55" t="s">
        <v>26</v>
      </c>
      <c r="D158" s="56" t="s">
        <v>149</v>
      </c>
      <c r="E158" s="56"/>
    </row>
    <row r="159" spans="1:6" s="53" customFormat="1" ht="15.5">
      <c r="A159" s="56">
        <f t="shared" ref="A159" si="7">A158+1</f>
        <v>98</v>
      </c>
      <c r="B159" s="57" t="s">
        <v>126</v>
      </c>
      <c r="C159" s="55" t="s">
        <v>26</v>
      </c>
      <c r="D159" s="56" t="s">
        <v>150</v>
      </c>
      <c r="E159" s="56"/>
    </row>
    <row r="160" spans="1:6" s="53" customFormat="1" ht="15">
      <c r="A160" s="125" t="s">
        <v>157</v>
      </c>
      <c r="B160" s="126"/>
      <c r="C160" s="126"/>
      <c r="D160" s="126"/>
      <c r="E160" s="127"/>
    </row>
    <row r="161" spans="1:6" s="53" customFormat="1" ht="15.75" customHeight="1">
      <c r="A161" s="122" t="s">
        <v>25</v>
      </c>
      <c r="B161" s="123"/>
      <c r="C161" s="123"/>
      <c r="D161" s="123"/>
      <c r="E161" s="124"/>
      <c r="F161" s="52"/>
    </row>
    <row r="162" spans="1:6" s="53" customFormat="1" ht="15.5">
      <c r="A162" s="56">
        <f>A159+1</f>
        <v>99</v>
      </c>
      <c r="B162" s="57" t="s">
        <v>31</v>
      </c>
      <c r="C162" s="55" t="s">
        <v>18</v>
      </c>
      <c r="D162" s="56">
        <v>1</v>
      </c>
      <c r="E162" s="56"/>
    </row>
    <row r="163" spans="1:6" s="53" customFormat="1" ht="15.5">
      <c r="A163" s="56">
        <f>A162+1</f>
        <v>100</v>
      </c>
      <c r="B163" s="57" t="s">
        <v>158</v>
      </c>
      <c r="C163" s="55" t="s">
        <v>26</v>
      </c>
      <c r="D163" s="78" t="s">
        <v>160</v>
      </c>
      <c r="E163" s="56"/>
    </row>
    <row r="164" spans="1:6" s="53" customFormat="1" ht="15.5">
      <c r="A164" s="56">
        <f>A163+1</f>
        <v>101</v>
      </c>
      <c r="B164" s="57" t="s">
        <v>159</v>
      </c>
      <c r="C164" s="55" t="s">
        <v>26</v>
      </c>
      <c r="D164" s="78" t="s">
        <v>161</v>
      </c>
      <c r="E164" s="56"/>
    </row>
    <row r="165" spans="1:6" s="53" customFormat="1" ht="15.5">
      <c r="A165" s="56">
        <f>A164+1</f>
        <v>102</v>
      </c>
      <c r="B165" s="57" t="s">
        <v>162</v>
      </c>
      <c r="C165" s="55" t="s">
        <v>26</v>
      </c>
      <c r="D165" s="78" t="s">
        <v>61</v>
      </c>
      <c r="E165" s="56"/>
    </row>
    <row r="166" spans="1:6" s="53" customFormat="1" ht="15.75" customHeight="1">
      <c r="A166" s="122" t="s">
        <v>27</v>
      </c>
      <c r="B166" s="123"/>
      <c r="C166" s="123"/>
      <c r="D166" s="123"/>
      <c r="E166" s="124"/>
      <c r="F166" s="52"/>
    </row>
    <row r="167" spans="1:6" s="53" customFormat="1" ht="15.5">
      <c r="A167" s="56">
        <f>A165+1</f>
        <v>103</v>
      </c>
      <c r="B167" s="57" t="s">
        <v>58</v>
      </c>
      <c r="C167" s="55" t="s">
        <v>26</v>
      </c>
      <c r="D167" s="56" t="s">
        <v>163</v>
      </c>
      <c r="E167" s="56"/>
    </row>
    <row r="168" spans="1:6" s="53" customFormat="1" ht="15.5">
      <c r="A168" s="56">
        <f>A167+1</f>
        <v>104</v>
      </c>
      <c r="B168" s="57" t="s">
        <v>37</v>
      </c>
      <c r="C168" s="55" t="s">
        <v>26</v>
      </c>
      <c r="D168" s="56" t="s">
        <v>164</v>
      </c>
      <c r="E168" s="56"/>
    </row>
    <row r="169" spans="1:6" s="53" customFormat="1" ht="15.5">
      <c r="A169" s="56">
        <f t="shared" ref="A169:A171" si="8">A168+1</f>
        <v>105</v>
      </c>
      <c r="B169" s="57" t="s">
        <v>115</v>
      </c>
      <c r="C169" s="55" t="s">
        <v>26</v>
      </c>
      <c r="D169" s="56" t="s">
        <v>165</v>
      </c>
      <c r="E169" s="56"/>
    </row>
    <row r="170" spans="1:6" s="53" customFormat="1" ht="15.5">
      <c r="A170" s="56">
        <f t="shared" si="8"/>
        <v>106</v>
      </c>
      <c r="B170" s="57" t="s">
        <v>166</v>
      </c>
      <c r="C170" s="55" t="s">
        <v>26</v>
      </c>
      <c r="D170" s="56" t="s">
        <v>167</v>
      </c>
      <c r="E170" s="56"/>
    </row>
    <row r="171" spans="1:6" s="53" customFormat="1" ht="15.5">
      <c r="A171" s="56">
        <f t="shared" si="8"/>
        <v>107</v>
      </c>
      <c r="B171" s="57" t="s">
        <v>60</v>
      </c>
      <c r="C171" s="55" t="s">
        <v>26</v>
      </c>
      <c r="D171" s="56" t="s">
        <v>168</v>
      </c>
      <c r="E171" s="56"/>
    </row>
    <row r="172" spans="1:6" s="53" customFormat="1" ht="15">
      <c r="A172" s="125" t="s">
        <v>22</v>
      </c>
      <c r="B172" s="126"/>
      <c r="C172" s="126"/>
      <c r="D172" s="126"/>
      <c r="E172" s="127"/>
    </row>
    <row r="173" spans="1:6" s="53" customFormat="1" ht="31">
      <c r="A173" s="56">
        <f>A171+1</f>
        <v>108</v>
      </c>
      <c r="B173" s="118" t="s">
        <v>215</v>
      </c>
      <c r="C173" s="66" t="s">
        <v>213</v>
      </c>
      <c r="D173" s="56" t="s">
        <v>214</v>
      </c>
      <c r="E173" s="103"/>
    </row>
    <row r="174" spans="1:6" s="53" customFormat="1" ht="15.65" customHeight="1">
      <c r="A174" s="152" t="s">
        <v>176</v>
      </c>
      <c r="B174" s="153"/>
      <c r="C174" s="153"/>
      <c r="D174" s="153"/>
      <c r="E174" s="154"/>
    </row>
    <row r="175" spans="1:6" s="53" customFormat="1" ht="19.5" customHeight="1">
      <c r="A175" s="93">
        <v>106</v>
      </c>
      <c r="B175" s="62" t="s">
        <v>42</v>
      </c>
      <c r="C175" s="94" t="s">
        <v>43</v>
      </c>
      <c r="D175" s="95">
        <v>23</v>
      </c>
      <c r="E175" s="96"/>
    </row>
    <row r="176" spans="1:6" s="53" customFormat="1" ht="15.5">
      <c r="A176" s="93">
        <f>A175+1</f>
        <v>107</v>
      </c>
      <c r="B176" s="62" t="s">
        <v>44</v>
      </c>
      <c r="C176" s="94" t="s">
        <v>43</v>
      </c>
      <c r="D176" s="95">
        <v>50</v>
      </c>
      <c r="E176" s="96"/>
    </row>
    <row r="177" spans="1:6" s="53" customFormat="1" ht="15.5">
      <c r="A177" s="93">
        <f>A176+1</f>
        <v>108</v>
      </c>
      <c r="B177" s="62" t="s">
        <v>45</v>
      </c>
      <c r="C177" s="94" t="s">
        <v>43</v>
      </c>
      <c r="D177" s="95">
        <v>23</v>
      </c>
      <c r="E177" s="96"/>
    </row>
    <row r="178" spans="1:6" s="53" customFormat="1" ht="15.5">
      <c r="A178" s="93">
        <f t="shared" ref="A178:A180" si="9">A177+1</f>
        <v>109</v>
      </c>
      <c r="B178" s="62" t="s">
        <v>47</v>
      </c>
      <c r="C178" s="94" t="s">
        <v>46</v>
      </c>
      <c r="D178" s="95">
        <v>2</v>
      </c>
      <c r="E178" s="96"/>
    </row>
    <row r="179" spans="1:6" s="53" customFormat="1" ht="15.5">
      <c r="A179" s="93">
        <f t="shared" si="9"/>
        <v>110</v>
      </c>
      <c r="B179" s="100" t="s">
        <v>48</v>
      </c>
      <c r="C179" s="94" t="s">
        <v>46</v>
      </c>
      <c r="D179" s="95">
        <v>2</v>
      </c>
      <c r="E179" s="96"/>
    </row>
    <row r="180" spans="1:6" s="53" customFormat="1" ht="15.5">
      <c r="A180" s="93">
        <f t="shared" si="9"/>
        <v>111</v>
      </c>
      <c r="B180" s="100" t="s">
        <v>188</v>
      </c>
      <c r="C180" s="94" t="s">
        <v>46</v>
      </c>
      <c r="D180" s="95">
        <v>5</v>
      </c>
      <c r="E180" s="96"/>
    </row>
    <row r="181" spans="1:6" s="53" customFormat="1" ht="15.75" customHeight="1">
      <c r="A181" s="152" t="s">
        <v>177</v>
      </c>
      <c r="B181" s="153"/>
      <c r="C181" s="153"/>
      <c r="D181" s="153"/>
      <c r="E181" s="154"/>
    </row>
    <row r="182" spans="1:6" s="53" customFormat="1" ht="15.5">
      <c r="A182" s="93">
        <v>112</v>
      </c>
      <c r="B182" s="59" t="s">
        <v>178</v>
      </c>
      <c r="C182" s="94" t="s">
        <v>46</v>
      </c>
      <c r="D182" s="95">
        <v>3</v>
      </c>
      <c r="E182" s="96"/>
    </row>
    <row r="183" spans="1:6" s="33" customFormat="1" ht="48.75" hidden="1" customHeight="1">
      <c r="A183" s="93">
        <v>113</v>
      </c>
      <c r="B183" s="97"/>
      <c r="C183" s="94" t="s">
        <v>46</v>
      </c>
      <c r="D183" s="98"/>
      <c r="E183" s="99"/>
      <c r="F183" s="64"/>
    </row>
    <row r="184" spans="1:6" s="33" customFormat="1" ht="19.5" customHeight="1">
      <c r="A184" s="93">
        <v>114</v>
      </c>
      <c r="B184" s="100" t="s">
        <v>179</v>
      </c>
      <c r="C184" s="94" t="s">
        <v>46</v>
      </c>
      <c r="D184" s="101">
        <v>1</v>
      </c>
      <c r="E184" s="99"/>
      <c r="F184" s="64"/>
    </row>
    <row r="185" spans="1:6" s="33" customFormat="1" ht="15.75" customHeight="1">
      <c r="A185" s="93">
        <v>115</v>
      </c>
      <c r="B185" s="100" t="s">
        <v>180</v>
      </c>
      <c r="C185" s="94" t="s">
        <v>46</v>
      </c>
      <c r="D185" s="101">
        <v>3</v>
      </c>
      <c r="E185" s="99"/>
      <c r="F185" s="64"/>
    </row>
    <row r="186" spans="1:6" s="33" customFormat="1" ht="15.75" customHeight="1">
      <c r="A186" s="93">
        <v>116</v>
      </c>
      <c r="B186" s="100" t="s">
        <v>181</v>
      </c>
      <c r="C186" s="94" t="s">
        <v>43</v>
      </c>
      <c r="D186" s="101">
        <v>1</v>
      </c>
      <c r="E186" s="99"/>
      <c r="F186" s="64"/>
    </row>
    <row r="187" spans="1:6" s="33" customFormat="1" ht="15.75" customHeight="1">
      <c r="A187" s="93">
        <v>117</v>
      </c>
      <c r="B187" s="100" t="s">
        <v>182</v>
      </c>
      <c r="C187" s="94" t="s">
        <v>43</v>
      </c>
      <c r="D187" s="101">
        <v>1</v>
      </c>
      <c r="E187" s="99"/>
      <c r="F187" s="64"/>
    </row>
    <row r="188" spans="1:6" s="33" customFormat="1" ht="15.75" customHeight="1">
      <c r="A188" s="93">
        <v>118</v>
      </c>
      <c r="B188" s="100" t="s">
        <v>183</v>
      </c>
      <c r="C188" s="94" t="s">
        <v>43</v>
      </c>
      <c r="D188" s="101">
        <v>1</v>
      </c>
      <c r="E188" s="99"/>
      <c r="F188" s="64"/>
    </row>
    <row r="189" spans="1:6" s="33" customFormat="1" ht="15.75" customHeight="1">
      <c r="A189" s="93">
        <v>119</v>
      </c>
      <c r="B189" s="100" t="s">
        <v>184</v>
      </c>
      <c r="C189" s="94" t="s">
        <v>19</v>
      </c>
      <c r="D189" s="101">
        <v>2</v>
      </c>
      <c r="E189" s="99"/>
      <c r="F189" s="64"/>
    </row>
    <row r="190" spans="1:6" s="33" customFormat="1" ht="15.75" customHeight="1">
      <c r="A190" s="93">
        <v>120</v>
      </c>
      <c r="B190" s="100" t="s">
        <v>187</v>
      </c>
      <c r="C190" s="94" t="s">
        <v>19</v>
      </c>
      <c r="D190" s="101">
        <v>2</v>
      </c>
      <c r="E190" s="99"/>
      <c r="F190" s="64"/>
    </row>
    <row r="191" spans="1:6" s="33" customFormat="1" ht="15.75" customHeight="1">
      <c r="A191" s="93">
        <v>121</v>
      </c>
      <c r="B191" s="100" t="s">
        <v>189</v>
      </c>
      <c r="C191" s="94" t="s">
        <v>19</v>
      </c>
      <c r="D191" s="101">
        <v>1</v>
      </c>
      <c r="E191" s="99"/>
      <c r="F191" s="64"/>
    </row>
    <row r="192" spans="1:6" s="33" customFormat="1" ht="15.75" customHeight="1">
      <c r="A192" s="93">
        <v>122</v>
      </c>
      <c r="B192" s="100" t="s">
        <v>190</v>
      </c>
      <c r="C192" s="94" t="s">
        <v>19</v>
      </c>
      <c r="D192" s="101">
        <v>1</v>
      </c>
      <c r="E192" s="99"/>
      <c r="F192" s="64"/>
    </row>
    <row r="193" spans="1:6" s="33" customFormat="1" ht="15.75" customHeight="1">
      <c r="A193" s="93">
        <v>123</v>
      </c>
      <c r="B193" s="100" t="s">
        <v>191</v>
      </c>
      <c r="C193" s="94" t="s">
        <v>19</v>
      </c>
      <c r="D193" s="101">
        <v>2</v>
      </c>
      <c r="E193" s="99"/>
      <c r="F193" s="64"/>
    </row>
    <row r="194" spans="1:6" s="33" customFormat="1" ht="15.75" customHeight="1">
      <c r="A194" s="93">
        <v>124</v>
      </c>
      <c r="B194" s="62" t="s">
        <v>42</v>
      </c>
      <c r="C194" s="94" t="s">
        <v>43</v>
      </c>
      <c r="D194" s="101">
        <v>1</v>
      </c>
      <c r="E194" s="99"/>
      <c r="F194" s="64"/>
    </row>
    <row r="195" spans="1:6" s="33" customFormat="1" ht="15.75" customHeight="1">
      <c r="A195" s="93">
        <v>125</v>
      </c>
      <c r="B195" s="100" t="s">
        <v>185</v>
      </c>
      <c r="C195" s="94" t="s">
        <v>46</v>
      </c>
      <c r="D195" s="101">
        <v>9</v>
      </c>
      <c r="E195" s="99"/>
      <c r="F195" s="64"/>
    </row>
    <row r="196" spans="1:6" s="33" customFormat="1" ht="15.75" customHeight="1">
      <c r="A196" s="93">
        <v>126</v>
      </c>
      <c r="B196" s="62" t="s">
        <v>44</v>
      </c>
      <c r="C196" s="94" t="s">
        <v>43</v>
      </c>
      <c r="D196" s="101">
        <v>20</v>
      </c>
      <c r="E196" s="99"/>
      <c r="F196" s="64"/>
    </row>
    <row r="197" spans="1:6" s="33" customFormat="1" ht="15.75" customHeight="1">
      <c r="A197" s="93">
        <v>127</v>
      </c>
      <c r="B197" s="115" t="s">
        <v>186</v>
      </c>
      <c r="C197" s="94" t="s">
        <v>46</v>
      </c>
      <c r="D197" s="101">
        <v>6</v>
      </c>
      <c r="E197" s="99"/>
      <c r="F197" s="64"/>
    </row>
    <row r="198" spans="1:6" s="33" customFormat="1" ht="15.75" customHeight="1">
      <c r="A198" s="93">
        <v>128</v>
      </c>
      <c r="B198" s="115" t="s">
        <v>192</v>
      </c>
      <c r="C198" s="94" t="s">
        <v>46</v>
      </c>
      <c r="D198" s="101">
        <v>3</v>
      </c>
      <c r="E198" s="99"/>
      <c r="F198" s="64"/>
    </row>
    <row r="199" spans="1:6" s="33" customFormat="1" ht="15.75" customHeight="1">
      <c r="A199" s="93">
        <v>129</v>
      </c>
      <c r="B199" s="100" t="s">
        <v>193</v>
      </c>
      <c r="C199" s="94" t="s">
        <v>46</v>
      </c>
      <c r="D199" s="101">
        <v>3</v>
      </c>
      <c r="E199" s="99"/>
      <c r="F199" s="64"/>
    </row>
    <row r="200" spans="1:6" s="49" customFormat="1" ht="15">
      <c r="A200" s="134" t="s">
        <v>12</v>
      </c>
      <c r="B200" s="134"/>
      <c r="C200" s="134"/>
      <c r="D200" s="134"/>
      <c r="E200" s="134"/>
    </row>
    <row r="201" spans="1:6" s="49" customFormat="1" ht="68.25" customHeight="1">
      <c r="A201" s="104">
        <v>1</v>
      </c>
      <c r="B201" s="135" t="s">
        <v>69</v>
      </c>
      <c r="C201" s="135"/>
      <c r="D201" s="135"/>
      <c r="E201" s="135"/>
    </row>
    <row r="202" spans="1:6" s="49" customFormat="1" ht="15.75" customHeight="1">
      <c r="A202" s="104">
        <v>2</v>
      </c>
      <c r="B202" s="105" t="s">
        <v>70</v>
      </c>
      <c r="C202" s="106"/>
      <c r="D202" s="106"/>
      <c r="E202" s="107"/>
    </row>
    <row r="203" spans="1:6" s="49" customFormat="1" ht="52.5" customHeight="1">
      <c r="A203" s="104">
        <v>3</v>
      </c>
      <c r="B203" s="155" t="s">
        <v>71</v>
      </c>
      <c r="C203" s="156"/>
      <c r="D203" s="156"/>
      <c r="E203" s="157"/>
    </row>
    <row r="204" spans="1:6" s="49" customFormat="1" ht="37.5" customHeight="1">
      <c r="A204" s="104">
        <v>4</v>
      </c>
      <c r="B204" s="155" t="s">
        <v>72</v>
      </c>
      <c r="C204" s="156"/>
      <c r="D204" s="156"/>
      <c r="E204" s="157"/>
    </row>
    <row r="205" spans="1:6" s="49" customFormat="1" ht="15.75" customHeight="1">
      <c r="A205" s="104">
        <v>5</v>
      </c>
      <c r="B205" s="155" t="s">
        <v>73</v>
      </c>
      <c r="C205" s="156"/>
      <c r="D205" s="156"/>
      <c r="E205" s="157"/>
    </row>
    <row r="206" spans="1:6" s="49" customFormat="1" ht="15.75" customHeight="1">
      <c r="A206" s="104">
        <v>6</v>
      </c>
      <c r="B206" s="155" t="s">
        <v>74</v>
      </c>
      <c r="C206" s="156"/>
      <c r="D206" s="156"/>
      <c r="E206" s="157"/>
    </row>
    <row r="207" spans="1:6" s="49" customFormat="1" ht="15.75" customHeight="1">
      <c r="A207" s="104">
        <v>7</v>
      </c>
      <c r="B207" s="128" t="s">
        <v>75</v>
      </c>
      <c r="C207" s="128"/>
      <c r="D207" s="128"/>
      <c r="E207" s="128"/>
    </row>
    <row r="208" spans="1:6" s="49" customFormat="1" ht="15.75" customHeight="1">
      <c r="A208" s="104">
        <v>8</v>
      </c>
      <c r="B208" s="128" t="s">
        <v>76</v>
      </c>
      <c r="C208" s="128"/>
      <c r="D208" s="128"/>
      <c r="E208" s="128"/>
      <c r="F208" s="60"/>
    </row>
    <row r="209" spans="1:6" s="49" customFormat="1" ht="15.75" customHeight="1">
      <c r="A209" s="104">
        <v>9</v>
      </c>
      <c r="B209" s="128" t="s">
        <v>77</v>
      </c>
      <c r="C209" s="128"/>
      <c r="D209" s="128"/>
      <c r="E209" s="128"/>
      <c r="F209" s="151"/>
    </row>
    <row r="210" spans="1:6" s="49" customFormat="1" ht="15.75" customHeight="1">
      <c r="A210" s="104">
        <v>10</v>
      </c>
      <c r="B210" s="158" t="s">
        <v>89</v>
      </c>
      <c r="C210" s="159"/>
      <c r="D210" s="159"/>
      <c r="E210" s="160"/>
      <c r="F210" s="151"/>
    </row>
    <row r="211" spans="1:6" s="49" customFormat="1" ht="51.75" customHeight="1">
      <c r="A211" s="104">
        <v>11</v>
      </c>
      <c r="B211" s="128" t="s">
        <v>90</v>
      </c>
      <c r="C211" s="128"/>
      <c r="D211" s="128"/>
      <c r="E211" s="128"/>
      <c r="F211" s="76"/>
    </row>
    <row r="212" spans="1:6" s="49" customFormat="1" ht="15.75" customHeight="1">
      <c r="A212" s="104">
        <v>12</v>
      </c>
      <c r="B212" s="128" t="s">
        <v>78</v>
      </c>
      <c r="C212" s="128"/>
      <c r="D212" s="128"/>
      <c r="E212" s="128"/>
      <c r="F212" s="76"/>
    </row>
    <row r="213" spans="1:6" s="49" customFormat="1" ht="15.75" customHeight="1">
      <c r="A213" s="104">
        <v>13</v>
      </c>
      <c r="B213" s="128" t="s">
        <v>79</v>
      </c>
      <c r="C213" s="128"/>
      <c r="D213" s="128"/>
      <c r="E213" s="128"/>
      <c r="F213" s="76"/>
    </row>
    <row r="214" spans="1:6" s="49" customFormat="1" ht="37.5" customHeight="1">
      <c r="A214" s="104">
        <v>14</v>
      </c>
      <c r="B214" s="128" t="s">
        <v>80</v>
      </c>
      <c r="C214" s="128"/>
      <c r="D214" s="128"/>
      <c r="E214" s="128"/>
      <c r="F214" s="76"/>
    </row>
    <row r="215" spans="1:6" s="49" customFormat="1" ht="54" customHeight="1">
      <c r="A215" s="104">
        <v>15</v>
      </c>
      <c r="B215" s="128" t="s">
        <v>81</v>
      </c>
      <c r="C215" s="128"/>
      <c r="D215" s="128"/>
      <c r="E215" s="128"/>
      <c r="F215" s="76"/>
    </row>
    <row r="216" spans="1:6" s="53" customFormat="1" ht="38.25" customHeight="1">
      <c r="A216" s="104">
        <v>16</v>
      </c>
      <c r="B216" s="128" t="s">
        <v>82</v>
      </c>
      <c r="C216" s="128"/>
      <c r="D216" s="128"/>
      <c r="E216" s="128"/>
    </row>
    <row r="217" spans="1:6" s="53" customFormat="1" ht="15.75" customHeight="1">
      <c r="A217" s="104">
        <v>17</v>
      </c>
      <c r="B217" s="128" t="s">
        <v>15</v>
      </c>
      <c r="C217" s="128"/>
      <c r="D217" s="128"/>
      <c r="E217" s="128"/>
    </row>
    <row r="218" spans="1:6" s="53" customFormat="1" ht="57.75" customHeight="1">
      <c r="A218" s="104">
        <v>18</v>
      </c>
      <c r="B218" s="129" t="s">
        <v>83</v>
      </c>
      <c r="C218" s="129"/>
      <c r="D218" s="129"/>
      <c r="E218" s="129"/>
    </row>
    <row r="219" spans="1:6" s="53" customFormat="1" ht="15.75" customHeight="1">
      <c r="A219" s="104">
        <v>19</v>
      </c>
      <c r="B219" s="130" t="s">
        <v>84</v>
      </c>
      <c r="C219" s="130"/>
      <c r="D219" s="130"/>
      <c r="E219" s="130"/>
    </row>
    <row r="220" spans="1:6" s="53" customFormat="1" ht="13">
      <c r="A220" s="25"/>
      <c r="B220" s="12"/>
      <c r="C220" s="12"/>
      <c r="D220" s="69"/>
      <c r="E220" s="81"/>
    </row>
    <row r="221" spans="1:6" s="53" customFormat="1" ht="15.5">
      <c r="A221" s="26"/>
      <c r="B221" s="12"/>
      <c r="C221" s="34"/>
      <c r="D221" s="75"/>
      <c r="E221" s="88"/>
    </row>
    <row r="222" spans="1:6" s="53" customFormat="1" ht="15.5">
      <c r="A222" s="28"/>
      <c r="B222" s="18"/>
      <c r="C222" s="29"/>
      <c r="D222" s="73"/>
      <c r="E222" s="89"/>
    </row>
    <row r="223" spans="1:6" s="53" customFormat="1" ht="15.5">
      <c r="A223" s="32"/>
      <c r="B223" s="18"/>
      <c r="C223" s="29"/>
      <c r="D223" s="73"/>
      <c r="E223" s="89"/>
    </row>
    <row r="224" spans="1:6" s="53" customFormat="1" ht="15.5">
      <c r="A224" s="26"/>
      <c r="B224" s="18"/>
      <c r="C224" s="31"/>
      <c r="D224" s="73"/>
      <c r="E224" s="90"/>
    </row>
    <row r="225" spans="1:6" s="53" customFormat="1" ht="15.5">
      <c r="A225" s="26"/>
      <c r="B225" s="18"/>
      <c r="C225" s="29"/>
      <c r="D225" s="73"/>
      <c r="E225" s="89"/>
    </row>
    <row r="226" spans="1:6" s="53" customFormat="1" ht="15.5">
      <c r="A226" s="30"/>
      <c r="B226" s="18"/>
      <c r="C226" s="31"/>
      <c r="D226" s="73"/>
      <c r="E226" s="90"/>
    </row>
    <row r="227" spans="1:6" s="53" customFormat="1" ht="15.5">
      <c r="A227" s="32"/>
      <c r="B227" s="18"/>
      <c r="C227" s="29"/>
      <c r="D227" s="73"/>
      <c r="E227" s="91"/>
    </row>
    <row r="228" spans="1:6" s="53" customFormat="1">
      <c r="A228" s="3"/>
      <c r="B228" s="4"/>
      <c r="C228" s="5"/>
      <c r="D228" s="74"/>
      <c r="E228" s="92"/>
    </row>
    <row r="229" spans="1:6" s="53" customFormat="1">
      <c r="A229" s="3"/>
      <c r="B229" s="4"/>
      <c r="C229" s="5"/>
      <c r="D229" s="74"/>
      <c r="E229" s="92"/>
    </row>
    <row r="230" spans="1:6" s="53" customFormat="1">
      <c r="A230" s="3"/>
      <c r="B230" s="4"/>
      <c r="C230" s="5"/>
      <c r="D230" s="74"/>
      <c r="E230" s="92"/>
    </row>
    <row r="231" spans="1:6" s="53" customFormat="1">
      <c r="A231" s="3"/>
      <c r="B231" s="4"/>
      <c r="C231" s="5"/>
      <c r="D231" s="74"/>
      <c r="E231" s="92"/>
    </row>
    <row r="232" spans="1:6" s="53" customFormat="1">
      <c r="A232" s="3"/>
      <c r="B232" s="4"/>
      <c r="C232" s="5"/>
      <c r="D232" s="74"/>
      <c r="E232" s="92"/>
    </row>
    <row r="233" spans="1:6" s="53" customFormat="1">
      <c r="A233" s="3"/>
      <c r="B233" s="4"/>
      <c r="C233" s="5"/>
      <c r="D233" s="74"/>
      <c r="E233" s="92"/>
    </row>
    <row r="234" spans="1:6" s="53" customFormat="1" ht="15.65" customHeight="1">
      <c r="A234" s="3"/>
      <c r="B234" s="4"/>
      <c r="C234" s="5"/>
      <c r="D234" s="74"/>
      <c r="E234" s="92"/>
    </row>
    <row r="235" spans="1:6" s="53" customFormat="1">
      <c r="A235" s="3"/>
      <c r="B235" s="4"/>
      <c r="C235" s="5"/>
      <c r="D235" s="74"/>
      <c r="E235" s="92"/>
    </row>
    <row r="236" spans="1:6" s="53" customFormat="1">
      <c r="A236" s="3"/>
      <c r="B236" s="4"/>
      <c r="C236" s="5"/>
      <c r="D236" s="74"/>
      <c r="E236" s="92"/>
    </row>
    <row r="237" spans="1:6" s="53" customFormat="1">
      <c r="A237" s="3"/>
      <c r="B237" s="4"/>
      <c r="C237" s="5"/>
      <c r="D237" s="74"/>
      <c r="E237" s="92"/>
    </row>
    <row r="238" spans="1:6" s="53" customFormat="1">
      <c r="A238" s="3"/>
      <c r="B238" s="4"/>
      <c r="C238" s="5"/>
      <c r="D238" s="74"/>
      <c r="E238" s="92"/>
    </row>
    <row r="239" spans="1:6" s="53" customFormat="1">
      <c r="A239" s="3"/>
      <c r="B239" s="4"/>
      <c r="C239" s="5"/>
      <c r="D239" s="74"/>
      <c r="E239" s="92"/>
    </row>
    <row r="240" spans="1:6" s="33" customFormat="1" ht="48.75" hidden="1" customHeight="1">
      <c r="A240" s="3"/>
      <c r="B240" s="4"/>
      <c r="C240" s="5"/>
      <c r="D240" s="74"/>
      <c r="E240" s="92"/>
      <c r="F240" s="64"/>
    </row>
    <row r="241" spans="1:8" s="33" customFormat="1">
      <c r="A241" s="3"/>
      <c r="B241" s="4"/>
      <c r="C241" s="5"/>
      <c r="D241" s="74"/>
      <c r="E241" s="92"/>
      <c r="F241" s="64"/>
    </row>
    <row r="242" spans="1:8" s="33" customFormat="1">
      <c r="A242" s="3"/>
      <c r="B242" s="4"/>
      <c r="C242" s="5"/>
      <c r="D242" s="74"/>
      <c r="E242" s="92"/>
      <c r="F242" s="64"/>
    </row>
    <row r="243" spans="1:8" s="24" customFormat="1" ht="15.5">
      <c r="A243" s="3"/>
      <c r="B243" s="4"/>
      <c r="C243" s="5"/>
      <c r="D243" s="74"/>
      <c r="E243" s="92"/>
      <c r="F243" s="65"/>
      <c r="G243" s="23"/>
      <c r="H243" s="23"/>
    </row>
    <row r="244" spans="1:8" s="24" customFormat="1" ht="42" customHeight="1">
      <c r="A244" s="3"/>
      <c r="B244" s="4"/>
      <c r="C244" s="5"/>
      <c r="D244" s="74"/>
      <c r="E244" s="92"/>
      <c r="F244" s="36"/>
      <c r="G244" s="23"/>
      <c r="H244" s="51"/>
    </row>
    <row r="245" spans="1:8" s="24" customFormat="1" ht="36" customHeight="1">
      <c r="A245" s="3"/>
      <c r="B245" s="4"/>
      <c r="C245" s="5"/>
      <c r="D245" s="74"/>
      <c r="E245" s="92"/>
      <c r="F245" s="37"/>
      <c r="G245" s="23"/>
      <c r="H245" s="23"/>
    </row>
    <row r="246" spans="1:8" s="24" customFormat="1" ht="36" customHeight="1">
      <c r="A246" s="3"/>
      <c r="B246" s="4"/>
      <c r="C246" s="5"/>
      <c r="D246" s="74"/>
      <c r="E246" s="92"/>
      <c r="F246" s="37"/>
      <c r="G246" s="23"/>
      <c r="H246" s="23"/>
    </row>
    <row r="247" spans="1:8" s="24" customFormat="1" ht="25.5" customHeight="1">
      <c r="A247" s="3"/>
      <c r="B247" s="4"/>
      <c r="C247" s="5"/>
      <c r="D247" s="74"/>
      <c r="E247" s="92"/>
      <c r="F247" s="37"/>
      <c r="G247" s="23"/>
      <c r="H247" s="23"/>
    </row>
    <row r="248" spans="1:8" s="24" customFormat="1" ht="18" customHeight="1">
      <c r="A248" s="3"/>
      <c r="B248" s="4"/>
      <c r="C248" s="5"/>
      <c r="D248" s="74"/>
      <c r="E248" s="92"/>
      <c r="F248" s="38"/>
      <c r="G248" s="23"/>
      <c r="H248" s="23"/>
    </row>
    <row r="249" spans="1:8" s="24" customFormat="1" ht="20.25" customHeight="1">
      <c r="A249" s="3"/>
      <c r="B249" s="4"/>
      <c r="C249" s="5"/>
      <c r="D249" s="74"/>
      <c r="E249" s="92"/>
      <c r="F249" s="38"/>
      <c r="G249" s="23"/>
      <c r="H249" s="23"/>
    </row>
    <row r="250" spans="1:8" s="24" customFormat="1" ht="23.25" customHeight="1">
      <c r="A250" s="3"/>
      <c r="B250" s="4"/>
      <c r="C250" s="5"/>
      <c r="D250" s="74"/>
      <c r="E250" s="92"/>
      <c r="F250" s="38"/>
      <c r="G250" s="23"/>
      <c r="H250" s="23"/>
    </row>
    <row r="251" spans="1:8" s="24" customFormat="1" ht="21" customHeight="1">
      <c r="A251" s="3"/>
      <c r="B251" s="4"/>
      <c r="C251" s="5"/>
      <c r="D251" s="74"/>
      <c r="E251" s="92"/>
      <c r="F251" s="38"/>
      <c r="G251" s="23"/>
      <c r="H251" s="23"/>
    </row>
    <row r="252" spans="1:8" s="24" customFormat="1" ht="19.5" customHeight="1">
      <c r="A252" s="3"/>
      <c r="B252" s="4"/>
      <c r="C252" s="5"/>
      <c r="D252" s="74"/>
      <c r="E252" s="92"/>
      <c r="F252" s="35"/>
      <c r="G252" s="23"/>
      <c r="H252" s="23"/>
    </row>
    <row r="253" spans="1:8" s="24" customFormat="1" ht="19.5" customHeight="1">
      <c r="A253" s="3"/>
      <c r="B253" s="4"/>
      <c r="C253" s="5"/>
      <c r="D253" s="74"/>
      <c r="E253" s="92"/>
      <c r="F253" s="35"/>
      <c r="G253" s="23"/>
      <c r="H253" s="23"/>
    </row>
    <row r="254" spans="1:8" s="24" customFormat="1" ht="19.5" customHeight="1">
      <c r="A254" s="3"/>
      <c r="B254" s="4"/>
      <c r="C254" s="5"/>
      <c r="D254" s="74"/>
      <c r="E254" s="92"/>
      <c r="F254" s="35"/>
      <c r="G254" s="23"/>
      <c r="H254" s="23"/>
    </row>
    <row r="255" spans="1:8" s="24" customFormat="1" ht="59.25" customHeight="1">
      <c r="A255" s="3"/>
      <c r="B255" s="4"/>
      <c r="C255" s="5"/>
      <c r="D255" s="74"/>
      <c r="E255" s="92"/>
      <c r="F255" s="36"/>
      <c r="G255" s="23"/>
      <c r="H255" s="23"/>
    </row>
    <row r="256" spans="1:8" s="24" customFormat="1" ht="19.5" customHeight="1">
      <c r="A256" s="3"/>
      <c r="B256" s="4"/>
      <c r="C256" s="5"/>
      <c r="D256" s="74"/>
      <c r="E256" s="92"/>
      <c r="F256" s="36"/>
      <c r="G256" s="23"/>
      <c r="H256" s="23"/>
    </row>
    <row r="257" spans="1:8" s="24" customFormat="1" ht="32.25" customHeight="1">
      <c r="A257" s="3"/>
      <c r="B257" s="4"/>
      <c r="C257" s="5"/>
      <c r="D257" s="74"/>
      <c r="E257" s="92"/>
      <c r="F257" s="36"/>
      <c r="G257" s="23"/>
      <c r="H257" s="23"/>
    </row>
    <row r="258" spans="1:8" s="24" customFormat="1" ht="57" customHeight="1">
      <c r="A258" s="3"/>
      <c r="B258" s="4"/>
      <c r="C258" s="5"/>
      <c r="D258" s="74"/>
      <c r="E258" s="92"/>
      <c r="F258" s="36"/>
      <c r="G258" s="23"/>
      <c r="H258" s="23"/>
    </row>
    <row r="259" spans="1:8" s="24" customFormat="1" ht="38.25" customHeight="1">
      <c r="A259" s="3"/>
      <c r="B259" s="4"/>
      <c r="C259" s="5"/>
      <c r="D259" s="74"/>
      <c r="E259" s="92"/>
      <c r="F259" s="36"/>
      <c r="G259" s="23"/>
      <c r="H259" s="23"/>
    </row>
    <row r="260" spans="1:8" s="24" customFormat="1" ht="38.25" customHeight="1">
      <c r="A260" s="3"/>
      <c r="B260" s="4"/>
      <c r="C260" s="5"/>
      <c r="D260" s="74"/>
      <c r="E260" s="92"/>
      <c r="F260" s="39"/>
      <c r="G260" s="23"/>
      <c r="H260" s="23"/>
    </row>
    <row r="261" spans="1:8" s="24" customFormat="1" ht="52.5" customHeight="1">
      <c r="A261" s="3"/>
      <c r="B261" s="4"/>
      <c r="C261" s="5"/>
      <c r="D261" s="74"/>
      <c r="E261" s="92"/>
      <c r="F261" s="35"/>
      <c r="G261" s="23"/>
      <c r="H261" s="23"/>
    </row>
    <row r="262" spans="1:8" s="24" customFormat="1" ht="24.75" customHeight="1">
      <c r="A262" s="3"/>
      <c r="B262" s="4"/>
      <c r="C262" s="5"/>
      <c r="D262" s="74"/>
      <c r="E262" s="92"/>
      <c r="F262" s="35"/>
      <c r="G262" s="23"/>
      <c r="H262" s="23"/>
    </row>
    <row r="263" spans="1:8" s="24" customFormat="1" ht="17.25" customHeight="1">
      <c r="A263" s="3"/>
      <c r="B263" s="4"/>
      <c r="C263" s="5"/>
      <c r="D263" s="74"/>
      <c r="E263" s="92"/>
      <c r="F263" s="38"/>
      <c r="G263" s="23"/>
      <c r="H263" s="23"/>
    </row>
    <row r="264" spans="1:8" s="12" customFormat="1" ht="21" customHeight="1">
      <c r="A264" s="3"/>
      <c r="B264" s="4"/>
      <c r="C264" s="5"/>
      <c r="D264" s="74"/>
      <c r="E264" s="92"/>
      <c r="F264" s="13"/>
      <c r="G264" s="15"/>
    </row>
    <row r="265" spans="1:8" s="33" customFormat="1">
      <c r="A265" s="3"/>
      <c r="B265" s="4"/>
      <c r="C265" s="5"/>
      <c r="D265" s="74"/>
      <c r="E265" s="92"/>
    </row>
    <row r="266" spans="1:8" s="33" customFormat="1" ht="15.75" customHeight="1">
      <c r="A266" s="3"/>
      <c r="B266" s="4"/>
      <c r="C266" s="5"/>
      <c r="D266" s="74"/>
      <c r="E266" s="92"/>
    </row>
    <row r="267" spans="1:8" s="33" customFormat="1">
      <c r="A267" s="3"/>
      <c r="B267" s="4"/>
      <c r="C267" s="5"/>
      <c r="D267" s="74"/>
      <c r="E267" s="92"/>
    </row>
    <row r="268" spans="1:8" s="33" customFormat="1">
      <c r="A268" s="3"/>
      <c r="B268" s="4"/>
      <c r="C268" s="5"/>
      <c r="D268" s="74"/>
      <c r="E268" s="92"/>
    </row>
    <row r="269" spans="1:8" s="33" customFormat="1" ht="15.75" customHeight="1">
      <c r="A269" s="3"/>
      <c r="B269" s="4"/>
      <c r="C269" s="5"/>
      <c r="D269" s="74"/>
      <c r="E269" s="92"/>
    </row>
  </sheetData>
  <mergeCells count="70">
    <mergeCell ref="B208:E208"/>
    <mergeCell ref="B209:E209"/>
    <mergeCell ref="B210:E210"/>
    <mergeCell ref="C5:E5"/>
    <mergeCell ref="C1:E1"/>
    <mergeCell ref="C2:E2"/>
    <mergeCell ref="F209:F210"/>
    <mergeCell ref="A45:E45"/>
    <mergeCell ref="A172:E172"/>
    <mergeCell ref="A59:E59"/>
    <mergeCell ref="A61:E61"/>
    <mergeCell ref="A66:E66"/>
    <mergeCell ref="A174:E174"/>
    <mergeCell ref="B203:E203"/>
    <mergeCell ref="B204:E204"/>
    <mergeCell ref="A181:E181"/>
    <mergeCell ref="B205:E205"/>
    <mergeCell ref="B206:E206"/>
    <mergeCell ref="B207:E207"/>
    <mergeCell ref="A24:E24"/>
    <mergeCell ref="A11:E11"/>
    <mergeCell ref="A12:E12"/>
    <mergeCell ref="A14:E14"/>
    <mergeCell ref="A13:E13"/>
    <mergeCell ref="A200:E200"/>
    <mergeCell ref="B201:E201"/>
    <mergeCell ref="A34:E34"/>
    <mergeCell ref="A47:E47"/>
    <mergeCell ref="A52:E52"/>
    <mergeCell ref="A75:E75"/>
    <mergeCell ref="A78:E78"/>
    <mergeCell ref="A84:E84"/>
    <mergeCell ref="A73:E73"/>
    <mergeCell ref="A92:E92"/>
    <mergeCell ref="A96:E96"/>
    <mergeCell ref="A100:E100"/>
    <mergeCell ref="A103:E103"/>
    <mergeCell ref="A115:E115"/>
    <mergeCell ref="A39:E39"/>
    <mergeCell ref="B211:E211"/>
    <mergeCell ref="B212:E212"/>
    <mergeCell ref="B218:E218"/>
    <mergeCell ref="B219:E219"/>
    <mergeCell ref="B213:E213"/>
    <mergeCell ref="B214:E214"/>
    <mergeCell ref="B215:E215"/>
    <mergeCell ref="B216:E216"/>
    <mergeCell ref="B217:E217"/>
    <mergeCell ref="A166:E166"/>
    <mergeCell ref="A124:E124"/>
    <mergeCell ref="A128:E128"/>
    <mergeCell ref="A132:E132"/>
    <mergeCell ref="A135:E135"/>
    <mergeCell ref="A148:E148"/>
    <mergeCell ref="C4:E4"/>
    <mergeCell ref="C3:E3"/>
    <mergeCell ref="A157:E157"/>
    <mergeCell ref="A160:E160"/>
    <mergeCell ref="A161:E161"/>
    <mergeCell ref="A31:E31"/>
    <mergeCell ref="C7:E7"/>
    <mergeCell ref="C8:E8"/>
    <mergeCell ref="A30:E30"/>
    <mergeCell ref="A25:E25"/>
    <mergeCell ref="A17:E17"/>
    <mergeCell ref="A16:E16"/>
    <mergeCell ref="A19:E19"/>
    <mergeCell ref="A20:E20"/>
    <mergeCell ref="A21:E21"/>
    <mergeCell ref="A23:E23"/>
  </mergeCells>
  <pageMargins left="0.4" right="0.31" top="0.39370078740157483" bottom="0.46" header="0.21" footer="0.25"/>
  <pageSetup paperSize="9" scale="67" fitToHeight="0" orientation="portrait" r:id="rId1"/>
  <headerFooter alignWithMargins="0">
    <oddHeader>&amp;LГранд-СМЕТА</oddHeader>
    <oddFooter>&amp;RСтраница &amp;P</oddFooter>
  </headerFooter>
  <ignoredErrors>
    <ignoredError sqref="D33" numberStoredAsText="1"/>
    <ignoredError sqref="E6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ТЗ</vt:lpstr>
      <vt:lpstr>ТЗ!Заголовки_для_печати</vt:lpstr>
      <vt:lpstr>ТЗ!Область_печати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Гулидова Мария Андреевна</cp:lastModifiedBy>
  <cp:lastPrinted>2018-06-13T07:31:34Z</cp:lastPrinted>
  <dcterms:created xsi:type="dcterms:W3CDTF">2002-02-11T05:58:42Z</dcterms:created>
  <dcterms:modified xsi:type="dcterms:W3CDTF">2025-03-31T07:38:31Z</dcterms:modified>
</cp:coreProperties>
</file>